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1\Desktop\"/>
    </mc:Choice>
  </mc:AlternateContent>
  <bookViews>
    <workbookView xWindow="0" yWindow="0" windowWidth="19200" windowHeight="6950" activeTab="1"/>
  </bookViews>
  <sheets>
    <sheet name="kapitálové výdavky" sheetId="3" r:id="rId1"/>
    <sheet name="bežne výdavky" sheetId="2" r:id="rId2"/>
  </sheets>
  <definedNames>
    <definedName name="_xlnm._FilterDatabase" localSheetId="1" hidden="1">'bežne výdavky'!$A$4:$C$4</definedName>
    <definedName name="_xlnm.Print_Titles" localSheetId="1">'bežne výdavky'!$2:$6</definedName>
  </definedNames>
  <calcPr calcId="171027"/>
</workbook>
</file>

<file path=xl/calcChain.xml><?xml version="1.0" encoding="utf-8"?>
<calcChain xmlns="http://schemas.openxmlformats.org/spreadsheetml/2006/main">
  <c r="I49" i="3" l="1"/>
  <c r="I44" i="3"/>
  <c r="U348" i="2" l="1"/>
  <c r="T348" i="2"/>
  <c r="I32" i="3" l="1"/>
  <c r="I38" i="3"/>
  <c r="S348" i="2"/>
  <c r="H44" i="3" l="1"/>
  <c r="H49" i="3"/>
  <c r="H32" i="3"/>
  <c r="G49" i="3"/>
  <c r="G44" i="3"/>
  <c r="D309" i="2"/>
  <c r="D339" i="2"/>
  <c r="D324" i="2"/>
  <c r="D320" i="2"/>
  <c r="D296" i="2"/>
  <c r="D292" i="2"/>
  <c r="D279" i="2"/>
  <c r="D272" i="2"/>
  <c r="D266" i="2"/>
  <c r="D257" i="2"/>
  <c r="D237" i="2"/>
  <c r="D229" i="2"/>
  <c r="D222" i="2"/>
  <c r="D199" i="2"/>
  <c r="D192" i="2"/>
  <c r="D184" i="2"/>
  <c r="D178" i="2"/>
  <c r="D154" i="2"/>
  <c r="D165" i="2"/>
  <c r="D156" i="2"/>
  <c r="D138" i="2"/>
  <c r="D117" i="2"/>
  <c r="D112" i="2"/>
  <c r="D102" i="2"/>
  <c r="D95" i="2"/>
  <c r="D88" i="2"/>
  <c r="E88" i="2"/>
  <c r="F88" i="2"/>
  <c r="D65" i="2"/>
  <c r="D55" i="2"/>
  <c r="D41" i="2"/>
  <c r="D30" i="2"/>
  <c r="D11" i="2"/>
  <c r="F49" i="3"/>
  <c r="F44" i="3"/>
  <c r="C363" i="2"/>
  <c r="C360" i="2"/>
  <c r="C361" i="2" s="1"/>
  <c r="C351" i="2"/>
  <c r="C353" i="2" s="1"/>
  <c r="C354" i="2"/>
  <c r="C355" i="2" s="1"/>
  <c r="C357" i="2"/>
  <c r="D256" i="2" l="1"/>
  <c r="D278" i="2"/>
  <c r="D111" i="2"/>
  <c r="D9" i="2" s="1"/>
  <c r="D177" i="2"/>
  <c r="D221" i="2"/>
  <c r="D191" i="2"/>
  <c r="D302" i="2"/>
  <c r="D301" i="2" s="1"/>
  <c r="C362" i="2"/>
  <c r="C352" i="2"/>
  <c r="D220" i="2" l="1"/>
  <c r="D176" i="2"/>
  <c r="D348" i="2" l="1"/>
</calcChain>
</file>

<file path=xl/sharedStrings.xml><?xml version="1.0" encoding="utf-8"?>
<sst xmlns="http://schemas.openxmlformats.org/spreadsheetml/2006/main" count="406" uniqueCount="297">
  <si>
    <t>Kapitálové výdavky spolu:</t>
  </si>
  <si>
    <t>625 001</t>
  </si>
  <si>
    <t>625 002</t>
  </si>
  <si>
    <t>Tovary a služby</t>
  </si>
  <si>
    <t>631 001</t>
  </si>
  <si>
    <t>633 002</t>
  </si>
  <si>
    <t>634 001</t>
  </si>
  <si>
    <t>635 001</t>
  </si>
  <si>
    <t>635 002</t>
  </si>
  <si>
    <t>637 001</t>
  </si>
  <si>
    <t>632 001</t>
  </si>
  <si>
    <t>06.4.0 Verejné osvetlenie</t>
  </si>
  <si>
    <t>08.3.0 Vysielacie a vydavateľské služby</t>
  </si>
  <si>
    <t>10 Sociálne zabezpečenie</t>
  </si>
  <si>
    <t>01.7.0  Transakcie verejného dlhu</t>
  </si>
  <si>
    <t>Bežné výdavky spolu:</t>
  </si>
  <si>
    <t xml:space="preserve">Kapitálové príjmy </t>
  </si>
  <si>
    <t xml:space="preserve">Bežné príjmy </t>
  </si>
  <si>
    <t>Rozpočtové príjmy spolu</t>
  </si>
  <si>
    <t>Bežné výdavky spolu</t>
  </si>
  <si>
    <t>Kapitálové výdavky spolu</t>
  </si>
  <si>
    <t>632 001 1</t>
  </si>
  <si>
    <t>Sumarizácia</t>
  </si>
  <si>
    <t>Odmeny</t>
  </si>
  <si>
    <t xml:space="preserve">Materiál </t>
  </si>
  <si>
    <t>Rutinná a štandartná údržba</t>
  </si>
  <si>
    <t>Služby</t>
  </si>
  <si>
    <t>Splácanie úrokov v tuzemsku</t>
  </si>
  <si>
    <t>Transfery jednotlivcom a nez.PO</t>
  </si>
  <si>
    <t>Poistné a príspevok do poisťovní</t>
  </si>
  <si>
    <t>Rok</t>
  </si>
  <si>
    <t>12 rokov</t>
  </si>
  <si>
    <t>úrok - mesačný</t>
  </si>
  <si>
    <t>úrok - ročný</t>
  </si>
  <si>
    <t>istina - mesačná</t>
  </si>
  <si>
    <t>istina - ročná</t>
  </si>
  <si>
    <t>Bežné výdavky</t>
  </si>
  <si>
    <t>Kapitálové výdavky</t>
  </si>
  <si>
    <t>ANUITA</t>
  </si>
  <si>
    <t>ROK</t>
  </si>
  <si>
    <t>Úrok</t>
  </si>
  <si>
    <t>istina</t>
  </si>
  <si>
    <t>Úver na 12 rokov 15 mil. Sk  - cesty,chodníky</t>
  </si>
  <si>
    <t>Tarifný plat, osob. plat, základný plat</t>
  </si>
  <si>
    <t>Príplatky</t>
  </si>
  <si>
    <t>Poistné do Všeobecnej zdravotnej poisťovne</t>
  </si>
  <si>
    <t>Poistné do ostatných zdravotných poisťovní</t>
  </si>
  <si>
    <t>Na nemocenské poistenie</t>
  </si>
  <si>
    <t>Na starobné poistenie</t>
  </si>
  <si>
    <t>Na úrazové poistenie</t>
  </si>
  <si>
    <t>Na invalidné poistenie</t>
  </si>
  <si>
    <t>Na poistenie v nezamestnanosti</t>
  </si>
  <si>
    <t>Na poistenie do rezervného fondu solidarity</t>
  </si>
  <si>
    <t>Príspevok do doplnkových dôchodkových poisťovní</t>
  </si>
  <si>
    <t>Tuzemské</t>
  </si>
  <si>
    <t>Energie</t>
  </si>
  <si>
    <t>Vodné, stočné</t>
  </si>
  <si>
    <t>Poštovné služby a telekomunikačné služby</t>
  </si>
  <si>
    <t>Všeobecný materiál</t>
  </si>
  <si>
    <t>Knihy, časopisy, noviny, učebnice, uč. pomôcky.....</t>
  </si>
  <si>
    <t>Palivo, mazivá, oleje, špeciálne kvapaliny</t>
  </si>
  <si>
    <t>Servis, údržba, opravy a výdavky s tým spojené</t>
  </si>
  <si>
    <t>Prepravné a nájom dopravných prostriedkov</t>
  </si>
  <si>
    <t>Interiérového vybavenia</t>
  </si>
  <si>
    <t>Výpočtovej techniky</t>
  </si>
  <si>
    <t>Budov, objektov alebo ich častí</t>
  </si>
  <si>
    <t>Prevádzkových strojov, prístrojov, zariadení, techniky</t>
  </si>
  <si>
    <t>Školenia, kurzy, semináre, porady, konferencie, symp.</t>
  </si>
  <si>
    <t>Všeobecné služby</t>
  </si>
  <si>
    <t>Stravovanie</t>
  </si>
  <si>
    <t>Prídel do sociálneho fondu</t>
  </si>
  <si>
    <t>Telekomunikačne techniky</t>
  </si>
  <si>
    <t>Banke a pobočke zahraničnej banky</t>
  </si>
  <si>
    <t>Príjmové finančné operácie</t>
  </si>
  <si>
    <t xml:space="preserve">Výdavkové finančné operácie </t>
  </si>
  <si>
    <t>Hospodárenie celkom</t>
  </si>
  <si>
    <t>Rozpočtové výdavky spolu</t>
  </si>
  <si>
    <t>Výdavkové finančné operácie</t>
  </si>
  <si>
    <t>03.2.0 Ochrana pred požiarmi</t>
  </si>
  <si>
    <t>05.1.0 Nakladanie s odpadmi</t>
  </si>
  <si>
    <t>08.4.0 Náboženské a iné spoločenské služby</t>
  </si>
  <si>
    <t>651 002  10</t>
  </si>
  <si>
    <t>651 002  20</t>
  </si>
  <si>
    <t>651 002  30</t>
  </si>
  <si>
    <t xml:space="preserve">01.7.0 Transakcie verejného dlhu </t>
  </si>
  <si>
    <t xml:space="preserve">Cestovné náhrady </t>
  </si>
  <si>
    <t xml:space="preserve">Reprezentačné výdavky </t>
  </si>
  <si>
    <t>Údržba budov objetov a priestorov</t>
  </si>
  <si>
    <t xml:space="preserve">Všeobecný materiál </t>
  </si>
  <si>
    <t xml:space="preserve">Členské príspevky </t>
  </si>
  <si>
    <t xml:space="preserve">Poplatky a odvody za uloženie odpadu </t>
  </si>
  <si>
    <t>Elektrická energia - VO</t>
  </si>
  <si>
    <t xml:space="preserve">05.4.0 Ochrana prírody a krajiny </t>
  </si>
  <si>
    <t xml:space="preserve">01.3.3 Iné všeobecné služby /matrika/ </t>
  </si>
  <si>
    <t>Splácanie  istiny z bankových úverov dlh.</t>
  </si>
  <si>
    <t xml:space="preserve">Splácanie úrokov z úverov </t>
  </si>
  <si>
    <t xml:space="preserve">Cestovné </t>
  </si>
  <si>
    <t>09.1.1.1</t>
  </si>
  <si>
    <t>09.1.2.1</t>
  </si>
  <si>
    <t>Poštové a telekomunikačné služby</t>
  </si>
  <si>
    <t>Cestovné náhrady</t>
  </si>
  <si>
    <t xml:space="preserve">Softvér a licencie </t>
  </si>
  <si>
    <t xml:space="preserve">Elektrická energia -dom smútku </t>
  </si>
  <si>
    <t xml:space="preserve">Poistenie domu smútku </t>
  </si>
  <si>
    <t>Zimná údržba chodníkov a MK</t>
  </si>
  <si>
    <t xml:space="preserve">Materiál a náhradné diely </t>
  </si>
  <si>
    <t>Údržba a opravy verejného osvetlenia</t>
  </si>
  <si>
    <t>Servis, opravy a údržba prevádzkových strojov</t>
  </si>
  <si>
    <t>Jednorázové príspevky rodičom - vítanie detí do života</t>
  </si>
  <si>
    <t>02.2.0 Civilná ochrana</t>
  </si>
  <si>
    <t xml:space="preserve">05.  Ochrana životného prostredia </t>
  </si>
  <si>
    <t xml:space="preserve">04. Ekonomická oblasť </t>
  </si>
  <si>
    <t xml:space="preserve">02. Obrana </t>
  </si>
  <si>
    <t>06. Bývanie a občianska vybavenosť</t>
  </si>
  <si>
    <t xml:space="preserve">08. Rekreácia, kultúra a náboženstvo </t>
  </si>
  <si>
    <t xml:space="preserve">Nákup kníh </t>
  </si>
  <si>
    <t>Knižnice</t>
  </si>
  <si>
    <t xml:space="preserve">09. Vzdelávanie </t>
  </si>
  <si>
    <t>Tarifný plat</t>
  </si>
  <si>
    <t>Poistné do VZP</t>
  </si>
  <si>
    <t>Poistné do Sociálnej poisťovne</t>
  </si>
  <si>
    <t xml:space="preserve">Energie </t>
  </si>
  <si>
    <t>Vodé, stočné</t>
  </si>
  <si>
    <t>Poštové služby a telekom.služby</t>
  </si>
  <si>
    <t>Pracovné odevy, obuv a pracovné pomôcky</t>
  </si>
  <si>
    <t>Údržba prevádzkových strojov, prístrojov, zariadení</t>
  </si>
  <si>
    <t>Údržba výpočtovej techniky</t>
  </si>
  <si>
    <t>Mzdy, platy a ostatné vyrovnania</t>
  </si>
  <si>
    <t xml:space="preserve">Tovary a služby </t>
  </si>
  <si>
    <t>Reprezentačné výdavky</t>
  </si>
  <si>
    <t>Poistné do ost. zdravotn.poisťovní</t>
  </si>
  <si>
    <t>01.6.0 Všeobecné verejné služby - voľby</t>
  </si>
  <si>
    <t>Potraviny</t>
  </si>
  <si>
    <t>Poštovné služby a telekom.služby</t>
  </si>
  <si>
    <t>Odmeny zamestnancov mimopracového pomeru</t>
  </si>
  <si>
    <t>Rutinná a štandardná údržba strojov a prístrojov</t>
  </si>
  <si>
    <t xml:space="preserve">Všeobecné služby - Spoločný stavebný úrad </t>
  </si>
  <si>
    <t>Údržba miestnych komunikácií a chodníkov - dotácia</t>
  </si>
  <si>
    <t>Všeobecné služby - Odvoz TKO</t>
  </si>
  <si>
    <t>Rutinná a štandarná údržba</t>
  </si>
  <si>
    <t>Odmeny zamestnancov mimipracovného pomeru</t>
  </si>
  <si>
    <t>Ostatné kultúrne služby</t>
  </si>
  <si>
    <t xml:space="preserve">Vodné stočné </t>
  </si>
  <si>
    <t>Poistné</t>
  </si>
  <si>
    <t xml:space="preserve">Rutinná a štandardná údržba budov </t>
  </si>
  <si>
    <t>Vodné</t>
  </si>
  <si>
    <t xml:space="preserve">Príspevky neziskovej organizácii </t>
  </si>
  <si>
    <t>08.1.0</t>
  </si>
  <si>
    <t>Rekreačné a športové služby</t>
  </si>
  <si>
    <t xml:space="preserve">Vodné </t>
  </si>
  <si>
    <t>Palivá ako zdroje energie</t>
  </si>
  <si>
    <t>Odmeny zamestnancov mimopracovného pomeru</t>
  </si>
  <si>
    <t xml:space="preserve">Poistné </t>
  </si>
  <si>
    <t>Bežné transféry ZŠ Rohovce</t>
  </si>
  <si>
    <t>Vianočný darček pre dôchodcov</t>
  </si>
  <si>
    <t>Propagácia, reklama a inzercia (web stránka..)</t>
  </si>
  <si>
    <t>Bežné transféry</t>
  </si>
  <si>
    <t>Tovary služby</t>
  </si>
  <si>
    <t>Rutinná a štandardná údržba</t>
  </si>
  <si>
    <t>Poistné a príspevky do poisťovní</t>
  </si>
  <si>
    <t xml:space="preserve">Rutinná a štandardná údržba </t>
  </si>
  <si>
    <t xml:space="preserve">Bežné transféry </t>
  </si>
  <si>
    <t xml:space="preserve">Poistné a príspevok do poisťovní </t>
  </si>
  <si>
    <t xml:space="preserve">Výpočtová technika </t>
  </si>
  <si>
    <t>Poistné do ZP</t>
  </si>
  <si>
    <t>Rutinná a štandardná údržba budov a ich častí</t>
  </si>
  <si>
    <t>VM - dotácia pre MŠ na vzd.a vých.</t>
  </si>
  <si>
    <t>VS - spoločný stav.úrad dotácia</t>
  </si>
  <si>
    <t xml:space="preserve">Sklad materiálu CO - Odmeny a príspevky - dotácia </t>
  </si>
  <si>
    <t>Všeobecný materiál  a náhradné diely - dotácia ŽP</t>
  </si>
  <si>
    <t>Všeobecný materiál - dotácia na voj.hroby</t>
  </si>
  <si>
    <t>Prevádzkové stroje, prístroje, náradie</t>
  </si>
  <si>
    <t>Všeobecné služby - prevádzkovanie cintorína</t>
  </si>
  <si>
    <t>Transféry jednotlivcom  a neziskovým PO</t>
  </si>
  <si>
    <t>Na odstupné</t>
  </si>
  <si>
    <t xml:space="preserve">VM - detské ihrisko </t>
  </si>
  <si>
    <t>Údržba osvetlenia v cintoríne</t>
  </si>
  <si>
    <t>04. Ekonomická oblasť</t>
  </si>
  <si>
    <t>04.5.1.3 Správa a údržba ciest</t>
  </si>
  <si>
    <t>Obstarávanie kapitálových aktív</t>
  </si>
  <si>
    <t>Prístavby, nadstavby, stavebné úpravy-VO</t>
  </si>
  <si>
    <t>08. Rekreácia, kultúra a náboženstvo</t>
  </si>
  <si>
    <t>Prípravná a projektová dokumentácia-Kult.dom</t>
  </si>
  <si>
    <t xml:space="preserve">08.2.0. </t>
  </si>
  <si>
    <t>08.2.0.</t>
  </si>
  <si>
    <t>10.2.0.</t>
  </si>
  <si>
    <t>10.4.0.</t>
  </si>
  <si>
    <t>Transfér na nemocenské dávky</t>
  </si>
  <si>
    <t>Prevádzkové stroje náradie</t>
  </si>
  <si>
    <t>Pracovné odevy, obuv</t>
  </si>
  <si>
    <t>Všeobecný materiál  a náhradné diely</t>
  </si>
  <si>
    <t>Deň obce, deň detí</t>
  </si>
  <si>
    <t>Rutinná a štandardná údržba strojov, príst.nár.</t>
  </si>
  <si>
    <t>Stravovanie, režijné náklady</t>
  </si>
  <si>
    <t>Transér na nemocenské dávky</t>
  </si>
  <si>
    <t>Poistné do SP</t>
  </si>
  <si>
    <t>Údržba miestnych komunikácií a chodníkov</t>
  </si>
  <si>
    <t>Rutinná a štandardná údržba strojov, prístrojov a zar.</t>
  </si>
  <si>
    <t>01. Všeobecné verejné služby</t>
  </si>
  <si>
    <t>01.1.3 Zahraničné vzťahy</t>
  </si>
  <si>
    <t xml:space="preserve">03. Verejný poriadok a bezpečnosť  </t>
  </si>
  <si>
    <t>04.4.3  Výstavba -  Stavebný úrad</t>
  </si>
  <si>
    <t xml:space="preserve">04.5.1.   Cestná doprava </t>
  </si>
  <si>
    <t xml:space="preserve">Predprimárne vzdelávanie s bežnou starostlivosťou </t>
  </si>
  <si>
    <t xml:space="preserve">Primárne vzdelávanie s bežnou starostlivosťou </t>
  </si>
  <si>
    <t>01.1.2</t>
  </si>
  <si>
    <t>08.2.0</t>
  </si>
  <si>
    <t>05.4.0.</t>
  </si>
  <si>
    <t>Ochrana prírody a krajiny</t>
  </si>
  <si>
    <t>Terénne úpravy pozemku p.č.189 v k.ú. Trnávka</t>
  </si>
  <si>
    <t>Všeobecný materiál + Regob dotácia</t>
  </si>
  <si>
    <t>Špeciálne služby  vedenie účtu CP</t>
  </si>
  <si>
    <t>Audít</t>
  </si>
  <si>
    <t>Poistné - Detské ihrisko</t>
  </si>
  <si>
    <t>Poistné  - prezliekáreň</t>
  </si>
  <si>
    <t>Výpočtová technika</t>
  </si>
  <si>
    <t>Školenie</t>
  </si>
  <si>
    <t>10.9.0</t>
  </si>
  <si>
    <t>Soc.sl.inde nekv.- transféry jednotlivcovi</t>
  </si>
  <si>
    <t>Pracovné odevy, obuv a pracovné pomôcky §54a</t>
  </si>
  <si>
    <t xml:space="preserve">Dopravné značky a uličné tabule </t>
  </si>
  <si>
    <t>Vypracovanie PD dopravného značenia</t>
  </si>
  <si>
    <t>Poistné do ZP a SP</t>
  </si>
  <si>
    <t>Mzdy, platy a ostatné osobné vyrovnania</t>
  </si>
  <si>
    <t>Poistné do ZP, SP</t>
  </si>
  <si>
    <t>Mzdy, platy a OOV § 54</t>
  </si>
  <si>
    <t xml:space="preserve">Poistné do ZP, SP § 54 </t>
  </si>
  <si>
    <t>Stravovanie § 54</t>
  </si>
  <si>
    <t>Prídel do sociálneho fondu § 54</t>
  </si>
  <si>
    <t>Mzdy, platy osobné vyrovnania</t>
  </si>
  <si>
    <t>Poistné ZP, SP</t>
  </si>
  <si>
    <t>Náradie - § 52</t>
  </si>
  <si>
    <t>08.4.0</t>
  </si>
  <si>
    <t>Náboženské a iné spoločenské služby</t>
  </si>
  <si>
    <t>Nájomné -  Zmluva o nájme časti pozemku p.č.181</t>
  </si>
  <si>
    <t>Poplatok SOZA, RTVS, Slovgram</t>
  </si>
  <si>
    <t xml:space="preserve">Odmeny a príspevky poslancov, čl.kom. </t>
  </si>
  <si>
    <t>09. Vzdelávanie</t>
  </si>
  <si>
    <t>Predprimárne vzdelávanie s bežnou starostlivosťou</t>
  </si>
  <si>
    <t>Špeciálne služby právne sl. poradensko-konzultačné</t>
  </si>
  <si>
    <t>Telekomunikačná technika</t>
  </si>
  <si>
    <t>Transféry neziskovým právnickym osobám</t>
  </si>
  <si>
    <t>Prevádzkové stroje, prístroje, zar.,</t>
  </si>
  <si>
    <t>Pokuty a  penále</t>
  </si>
  <si>
    <t>Nájomné za nájom prevádzk.strojov,...</t>
  </si>
  <si>
    <t>Všeobecný materiál (+dotácia)</t>
  </si>
  <si>
    <t>Interierové vybavenie</t>
  </si>
  <si>
    <t>Rutinná a štandardná údržba budov</t>
  </si>
  <si>
    <t>Školenia, kurzy, semináre</t>
  </si>
  <si>
    <t>BT na stravovanie zamestnancom so SF</t>
  </si>
  <si>
    <t xml:space="preserve">Členské príspevky (ZMOS, RZ Pod.....) </t>
  </si>
  <si>
    <t>Všeobecné služby - výrub stromov,okliesnenie konárov</t>
  </si>
  <si>
    <t>Transféry jednotlivcovi na str.</t>
  </si>
  <si>
    <t>Špeciálne služby (porad.služba sanácia odpadu, štúdium)</t>
  </si>
  <si>
    <t>Nákup pozemku par.č.2/1</t>
  </si>
  <si>
    <t>Sanácia nelegálnej skládky odpadov</t>
  </si>
  <si>
    <t>Odmeny zamestnancov mimo pracovného pomeru</t>
  </si>
  <si>
    <t xml:space="preserve">Rutinná a štand. úržba- terénne úpravy nádvorie kostola </t>
  </si>
  <si>
    <t>Príspevok cirkvi, náboženskej spoločnosti</t>
  </si>
  <si>
    <t>Prípravná a projektová dokumentácia</t>
  </si>
  <si>
    <t>Rekonštrukcia a modernizácia</t>
  </si>
  <si>
    <t>Rozp.2017</t>
  </si>
  <si>
    <t>Poplatky, odvody, kolky</t>
  </si>
  <si>
    <t>Schv.rozp.</t>
  </si>
  <si>
    <t xml:space="preserve">Skut.k </t>
  </si>
  <si>
    <t>Prípravná a projektová dokumentácia MFI</t>
  </si>
  <si>
    <t>Všeobecný materiál  - stromy kríky</t>
  </si>
  <si>
    <t>05.6.0 Ochrana životného prostredia</t>
  </si>
  <si>
    <t xml:space="preserve"> Sanácia miest s nezákonne umiestneným odpadom</t>
  </si>
  <si>
    <t>Skut.31.12.2017</t>
  </si>
  <si>
    <t>Prevádzkové stroje, prístroje, zariadenie, technika, náradie</t>
  </si>
  <si>
    <t>Nákup smetných nádob, nálepky</t>
  </si>
  <si>
    <t>Príspevok neziskovej organizácii Hapota</t>
  </si>
  <si>
    <t>Príspevok neziskovej organizácii FK</t>
  </si>
  <si>
    <t>Realizácia nových stavieb</t>
  </si>
  <si>
    <t>Prevádzkové stroje , prístoje náradie</t>
  </si>
  <si>
    <t>Skutočnosť 2015</t>
  </si>
  <si>
    <t>Skutočnosť 2016</t>
  </si>
  <si>
    <t>Skutočnosť</t>
  </si>
  <si>
    <t>Nákup traktorovej kosačky+príslušenstvo</t>
  </si>
  <si>
    <t>Bezpečnostný projekt PHSR</t>
  </si>
  <si>
    <t>Rozp.</t>
  </si>
  <si>
    <t xml:space="preserve"> Rozp.2018</t>
  </si>
  <si>
    <t>Rozp.2019</t>
  </si>
  <si>
    <t>Rozp.2020</t>
  </si>
  <si>
    <t>Rozp.2018</t>
  </si>
  <si>
    <t xml:space="preserve"> Rozp.2019</t>
  </si>
  <si>
    <t xml:space="preserve"> Rozp.2020</t>
  </si>
  <si>
    <t xml:space="preserve"> Návrh rozpočtu obce Trnávka 2019</t>
  </si>
  <si>
    <t>Všeobecné služby(čist.obr.kult.poduj.+ tomboly)</t>
  </si>
  <si>
    <t>Rekonštrukcia kaplnky</t>
  </si>
  <si>
    <t>Chodník smerom na Rohovce</t>
  </si>
  <si>
    <t>Prípravná a projektová dok.smer Rohovce</t>
  </si>
  <si>
    <t>Projektová dokumentácia na kaplnku</t>
  </si>
  <si>
    <t>Rozp.2021</t>
  </si>
  <si>
    <t xml:space="preserve"> Rozp.2021</t>
  </si>
  <si>
    <t>rozp.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</si>
</sst>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Sk&quot;;[Red]\-#,##0.00\ &quot;Sk&quot;"/>
  </numFmts>
  <fonts count="3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  <charset val="238"/>
    </font>
    <font>
      <b/>
      <i/>
      <sz val="14"/>
      <name val="Arial"/>
      <family val="2"/>
    </font>
    <font>
      <b/>
      <sz val="14"/>
      <name val="Arial"/>
      <family val="2"/>
    </font>
    <font>
      <sz val="9"/>
      <color indexed="8"/>
      <name val="Calibri"/>
      <family val="2"/>
      <charset val="238"/>
    </font>
    <font>
      <sz val="8"/>
      <name val="Arial"/>
      <family val="2"/>
      <charset val="238"/>
    </font>
    <font>
      <b/>
      <i/>
      <sz val="9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9"/>
      <name val="Arial"/>
      <family val="2"/>
    </font>
    <font>
      <sz val="8"/>
      <color theme="1"/>
      <name val="Arial"/>
      <family val="2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12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" fontId="1" fillId="0" borderId="0" applyFon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9" fontId="22" fillId="0" borderId="0" applyFont="0" applyFill="0" applyBorder="0" applyAlignment="0" applyProtection="0"/>
  </cellStyleXfs>
  <cellXfs count="748">
    <xf numFmtId="0" fontId="0" fillId="0" borderId="0" xfId="0"/>
    <xf numFmtId="0" fontId="3" fillId="0" borderId="0" xfId="0" applyFont="1" applyFill="1" applyBorder="1"/>
    <xf numFmtId="0" fontId="3" fillId="0" borderId="2" xfId="0" applyFont="1" applyFill="1" applyBorder="1"/>
    <xf numFmtId="0" fontId="3" fillId="0" borderId="0" xfId="0" applyFont="1" applyFill="1"/>
    <xf numFmtId="0" fontId="3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3" fillId="0" borderId="4" xfId="0" applyFont="1" applyFill="1" applyBorder="1"/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3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164" fontId="4" fillId="0" borderId="0" xfId="1" applyNumberFormat="1" applyFont="1" applyFill="1"/>
    <xf numFmtId="4" fontId="3" fillId="0" borderId="0" xfId="1" applyNumberFormat="1" applyFont="1" applyFill="1" applyAlignment="1">
      <alignment wrapText="1"/>
    </xf>
    <xf numFmtId="4" fontId="3" fillId="0" borderId="0" xfId="0" applyNumberFormat="1" applyFont="1" applyFill="1" applyAlignment="1">
      <alignment wrapText="1"/>
    </xf>
    <xf numFmtId="0" fontId="2" fillId="0" borderId="0" xfId="0" applyFont="1" applyFill="1"/>
    <xf numFmtId="0" fontId="2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4" fontId="10" fillId="0" borderId="8" xfId="1" applyNumberFormat="1" applyFont="1" applyFill="1" applyBorder="1"/>
    <xf numFmtId="4" fontId="10" fillId="0" borderId="8" xfId="0" applyNumberFormat="1" applyFont="1" applyFill="1" applyBorder="1"/>
    <xf numFmtId="0" fontId="3" fillId="0" borderId="9" xfId="0" applyFont="1" applyFill="1" applyBorder="1"/>
    <xf numFmtId="4" fontId="10" fillId="0" borderId="10" xfId="0" applyNumberFormat="1" applyFont="1" applyFill="1" applyBorder="1"/>
    <xf numFmtId="0" fontId="7" fillId="0" borderId="0" xfId="0" applyFont="1" applyFill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/>
    <xf numFmtId="0" fontId="16" fillId="0" borderId="11" xfId="0" applyFont="1" applyFill="1" applyBorder="1" applyAlignment="1">
      <alignment horizontal="left"/>
    </xf>
    <xf numFmtId="0" fontId="16" fillId="0" borderId="11" xfId="0" applyFont="1" applyFill="1" applyBorder="1" applyAlignment="1">
      <alignment wrapText="1"/>
    </xf>
    <xf numFmtId="0" fontId="16" fillId="0" borderId="12" xfId="0" applyFont="1" applyFill="1" applyBorder="1" applyAlignment="1">
      <alignment horizontal="left"/>
    </xf>
    <xf numFmtId="0" fontId="16" fillId="0" borderId="12" xfId="0" applyFont="1" applyFill="1" applyBorder="1" applyAlignment="1">
      <alignment wrapText="1"/>
    </xf>
    <xf numFmtId="0" fontId="5" fillId="0" borderId="14" xfId="0" applyFont="1" applyFill="1" applyBorder="1"/>
    <xf numFmtId="0" fontId="3" fillId="2" borderId="0" xfId="0" applyFont="1" applyFill="1"/>
    <xf numFmtId="0" fontId="10" fillId="0" borderId="0" xfId="0" applyFont="1" applyFill="1"/>
    <xf numFmtId="0" fontId="13" fillId="0" borderId="14" xfId="0" applyFont="1" applyFill="1" applyBorder="1"/>
    <xf numFmtId="3" fontId="12" fillId="0" borderId="15" xfId="0" applyNumberFormat="1" applyFont="1" applyFill="1" applyBorder="1" applyAlignment="1">
      <alignment horizontal="left"/>
    </xf>
    <xf numFmtId="3" fontId="3" fillId="0" borderId="16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5" fillId="0" borderId="17" xfId="0" applyFont="1" applyFill="1" applyBorder="1"/>
    <xf numFmtId="49" fontId="5" fillId="0" borderId="18" xfId="0" applyNumberFormat="1" applyFont="1" applyFill="1" applyBorder="1"/>
    <xf numFmtId="0" fontId="3" fillId="0" borderId="20" xfId="0" applyFont="1" applyFill="1" applyBorder="1"/>
    <xf numFmtId="14" fontId="2" fillId="0" borderId="21" xfId="0" applyNumberFormat="1" applyFont="1" applyFill="1" applyBorder="1"/>
    <xf numFmtId="0" fontId="16" fillId="0" borderId="18" xfId="0" applyFont="1" applyFill="1" applyBorder="1"/>
    <xf numFmtId="0" fontId="16" fillId="0" borderId="22" xfId="0" applyFont="1" applyFill="1" applyBorder="1"/>
    <xf numFmtId="0" fontId="8" fillId="3" borderId="24" xfId="0" applyFont="1" applyFill="1" applyBorder="1"/>
    <xf numFmtId="0" fontId="9" fillId="3" borderId="25" xfId="0" applyFont="1" applyFill="1" applyBorder="1" applyAlignment="1">
      <alignment horizontal="left"/>
    </xf>
    <xf numFmtId="0" fontId="9" fillId="3" borderId="25" xfId="0" applyFont="1" applyFill="1" applyBorder="1" applyAlignment="1">
      <alignment wrapText="1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wrapText="1"/>
    </xf>
    <xf numFmtId="0" fontId="9" fillId="3" borderId="28" xfId="0" applyFont="1" applyFill="1" applyBorder="1" applyAlignment="1">
      <alignment vertical="center"/>
    </xf>
    <xf numFmtId="0" fontId="10" fillId="3" borderId="29" xfId="0" applyFont="1" applyFill="1" applyBorder="1" applyAlignment="1">
      <alignment horizontal="left" vertical="center"/>
    </xf>
    <xf numFmtId="3" fontId="7" fillId="0" borderId="0" xfId="0" applyNumberFormat="1" applyFont="1" applyFill="1" applyBorder="1"/>
    <xf numFmtId="14" fontId="5" fillId="0" borderId="14" xfId="0" applyNumberFormat="1" applyFont="1" applyFill="1" applyBorder="1"/>
    <xf numFmtId="0" fontId="3" fillId="0" borderId="14" xfId="0" applyFont="1" applyFill="1" applyBorder="1"/>
    <xf numFmtId="0" fontId="14" fillId="0" borderId="38" xfId="0" applyFont="1" applyFill="1" applyBorder="1" applyAlignment="1">
      <alignment horizontal="left"/>
    </xf>
    <xf numFmtId="0" fontId="14" fillId="0" borderId="39" xfId="0" applyFont="1" applyFill="1" applyBorder="1" applyAlignment="1">
      <alignment horizontal="left"/>
    </xf>
    <xf numFmtId="0" fontId="12" fillId="0" borderId="30" xfId="0" applyFont="1" applyFill="1" applyBorder="1" applyAlignment="1">
      <alignment horizontal="left"/>
    </xf>
    <xf numFmtId="3" fontId="14" fillId="0" borderId="16" xfId="0" applyNumberFormat="1" applyFont="1" applyFill="1" applyBorder="1" applyAlignment="1">
      <alignment horizontal="left"/>
    </xf>
    <xf numFmtId="0" fontId="12" fillId="0" borderId="39" xfId="0" applyFont="1" applyFill="1" applyBorder="1" applyAlignment="1">
      <alignment horizontal="left"/>
    </xf>
    <xf numFmtId="49" fontId="5" fillId="0" borderId="14" xfId="0" applyNumberFormat="1" applyFont="1" applyFill="1" applyBorder="1"/>
    <xf numFmtId="3" fontId="3" fillId="0" borderId="15" xfId="0" applyNumberFormat="1" applyFont="1" applyFill="1" applyBorder="1" applyAlignment="1">
      <alignment horizontal="left"/>
    </xf>
    <xf numFmtId="0" fontId="12" fillId="0" borderId="14" xfId="0" applyFont="1" applyFill="1" applyBorder="1"/>
    <xf numFmtId="0" fontId="5" fillId="0" borderId="14" xfId="0" applyNumberFormat="1" applyFont="1" applyFill="1" applyBorder="1"/>
    <xf numFmtId="0" fontId="11" fillId="0" borderId="14" xfId="0" applyFont="1" applyFill="1" applyBorder="1"/>
    <xf numFmtId="0" fontId="5" fillId="0" borderId="40" xfId="0" applyFont="1" applyFill="1" applyBorder="1"/>
    <xf numFmtId="49" fontId="12" fillId="0" borderId="14" xfId="0" applyNumberFormat="1" applyFont="1" applyFill="1" applyBorder="1"/>
    <xf numFmtId="3" fontId="14" fillId="0" borderId="15" xfId="0" applyNumberFormat="1" applyFont="1" applyFill="1" applyBorder="1" applyAlignment="1">
      <alignment horizontal="left"/>
    </xf>
    <xf numFmtId="0" fontId="2" fillId="0" borderId="14" xfId="0" applyFont="1" applyFill="1" applyBorder="1"/>
    <xf numFmtId="0" fontId="5" fillId="0" borderId="20" xfId="0" applyFont="1" applyFill="1" applyBorder="1"/>
    <xf numFmtId="0" fontId="2" fillId="4" borderId="17" xfId="0" applyFont="1" applyFill="1" applyBorder="1"/>
    <xf numFmtId="0" fontId="2" fillId="4" borderId="14" xfId="0" applyFont="1" applyFill="1" applyBorder="1"/>
    <xf numFmtId="0" fontId="5" fillId="0" borderId="22" xfId="0" applyFont="1" applyFill="1" applyBorder="1"/>
    <xf numFmtId="49" fontId="5" fillId="0" borderId="22" xfId="0" applyNumberFormat="1" applyFont="1" applyFill="1" applyBorder="1"/>
    <xf numFmtId="0" fontId="12" fillId="0" borderId="41" xfId="0" applyFont="1" applyFill="1" applyBorder="1" applyAlignment="1">
      <alignment horizontal="left"/>
    </xf>
    <xf numFmtId="3" fontId="12" fillId="0" borderId="30" xfId="0" applyNumberFormat="1" applyFont="1" applyFill="1" applyBorder="1" applyAlignment="1">
      <alignment horizontal="left"/>
    </xf>
    <xf numFmtId="3" fontId="3" fillId="0" borderId="42" xfId="0" applyNumberFormat="1" applyFont="1" applyFill="1" applyBorder="1" applyAlignment="1">
      <alignment horizontal="left"/>
    </xf>
    <xf numFmtId="3" fontId="3" fillId="0" borderId="43" xfId="0" applyNumberFormat="1" applyFont="1" applyFill="1" applyBorder="1" applyAlignment="1">
      <alignment horizontal="left"/>
    </xf>
    <xf numFmtId="3" fontId="12" fillId="0" borderId="41" xfId="0" applyNumberFormat="1" applyFont="1" applyFill="1" applyBorder="1" applyAlignment="1">
      <alignment horizontal="left"/>
    </xf>
    <xf numFmtId="0" fontId="5" fillId="0" borderId="41" xfId="0" applyFont="1" applyFill="1" applyBorder="1" applyAlignment="1">
      <alignment horizontal="left"/>
    </xf>
    <xf numFmtId="0" fontId="5" fillId="0" borderId="30" xfId="0" applyFont="1" applyFill="1" applyBorder="1" applyAlignment="1">
      <alignment horizontal="left"/>
    </xf>
    <xf numFmtId="0" fontId="12" fillId="0" borderId="42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3" fillId="0" borderId="43" xfId="0" applyFont="1" applyFill="1" applyBorder="1" applyAlignment="1">
      <alignment horizontal="left"/>
    </xf>
    <xf numFmtId="0" fontId="3" fillId="0" borderId="42" xfId="0" applyFont="1" applyFill="1" applyBorder="1" applyAlignment="1">
      <alignment horizontal="left"/>
    </xf>
    <xf numFmtId="3" fontId="14" fillId="0" borderId="44" xfId="0" applyNumberFormat="1" applyFont="1" applyFill="1" applyBorder="1" applyAlignment="1">
      <alignment horizontal="left"/>
    </xf>
    <xf numFmtId="3" fontId="14" fillId="0" borderId="42" xfId="0" applyNumberFormat="1" applyFont="1" applyFill="1" applyBorder="1" applyAlignment="1">
      <alignment horizontal="left"/>
    </xf>
    <xf numFmtId="3" fontId="14" fillId="0" borderId="43" xfId="0" applyNumberFormat="1" applyFont="1" applyFill="1" applyBorder="1" applyAlignment="1">
      <alignment horizontal="left"/>
    </xf>
    <xf numFmtId="3" fontId="14" fillId="0" borderId="45" xfId="0" applyNumberFormat="1" applyFont="1" applyFill="1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3" fontId="3" fillId="0" borderId="45" xfId="0" applyNumberFormat="1" applyFont="1" applyFill="1" applyBorder="1" applyAlignment="1">
      <alignment horizontal="left"/>
    </xf>
    <xf numFmtId="0" fontId="14" fillId="0" borderId="16" xfId="0" applyFont="1" applyFill="1" applyBorder="1" applyAlignment="1">
      <alignment horizontal="left"/>
    </xf>
    <xf numFmtId="0" fontId="3" fillId="0" borderId="45" xfId="0" applyFont="1" applyFill="1" applyBorder="1" applyAlignment="1">
      <alignment horizontal="left"/>
    </xf>
    <xf numFmtId="0" fontId="14" fillId="0" borderId="14" xfId="0" applyFont="1" applyFill="1" applyBorder="1"/>
    <xf numFmtId="0" fontId="12" fillId="4" borderId="41" xfId="0" applyFont="1" applyFill="1" applyBorder="1" applyAlignment="1">
      <alignment horizontal="left"/>
    </xf>
    <xf numFmtId="14" fontId="5" fillId="0" borderId="22" xfId="0" applyNumberFormat="1" applyFont="1" applyFill="1" applyBorder="1"/>
    <xf numFmtId="14" fontId="5" fillId="0" borderId="17" xfId="0" applyNumberFormat="1" applyFont="1" applyFill="1" applyBorder="1"/>
    <xf numFmtId="14" fontId="11" fillId="0" borderId="14" xfId="0" applyNumberFormat="1" applyFont="1" applyFill="1" applyBorder="1"/>
    <xf numFmtId="0" fontId="5" fillId="0" borderId="46" xfId="0" applyFont="1" applyFill="1" applyBorder="1" applyAlignment="1">
      <alignment wrapText="1"/>
    </xf>
    <xf numFmtId="0" fontId="5" fillId="0" borderId="47" xfId="0" applyFont="1" applyFill="1" applyBorder="1" applyAlignment="1">
      <alignment wrapText="1"/>
    </xf>
    <xf numFmtId="0" fontId="14" fillId="0" borderId="47" xfId="0" applyFont="1" applyFill="1" applyBorder="1" applyAlignment="1">
      <alignment wrapText="1"/>
    </xf>
    <xf numFmtId="0" fontId="14" fillId="0" borderId="48" xfId="0" applyFont="1" applyFill="1" applyBorder="1" applyAlignment="1">
      <alignment wrapText="1"/>
    </xf>
    <xf numFmtId="0" fontId="14" fillId="0" borderId="49" xfId="0" applyFont="1" applyFill="1" applyBorder="1" applyAlignment="1">
      <alignment wrapText="1"/>
    </xf>
    <xf numFmtId="0" fontId="5" fillId="0" borderId="47" xfId="0" applyFont="1" applyFill="1" applyBorder="1"/>
    <xf numFmtId="0" fontId="14" fillId="0" borderId="48" xfId="0" applyFont="1" applyFill="1" applyBorder="1"/>
    <xf numFmtId="0" fontId="12" fillId="0" borderId="46" xfId="0" applyFont="1" applyFill="1" applyBorder="1"/>
    <xf numFmtId="0" fontId="3" fillId="0" borderId="48" xfId="0" applyFont="1" applyFill="1" applyBorder="1" applyAlignment="1">
      <alignment wrapText="1"/>
    </xf>
    <xf numFmtId="0" fontId="12" fillId="0" borderId="46" xfId="0" applyFont="1" applyFill="1" applyBorder="1" applyAlignment="1">
      <alignment wrapText="1"/>
    </xf>
    <xf numFmtId="0" fontId="12" fillId="0" borderId="47" xfId="0" applyFont="1" applyFill="1" applyBorder="1" applyAlignment="1">
      <alignment wrapText="1"/>
    </xf>
    <xf numFmtId="0" fontId="3" fillId="0" borderId="47" xfId="0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5" fillId="0" borderId="2" xfId="0" applyFont="1" applyFill="1" applyBorder="1"/>
    <xf numFmtId="0" fontId="3" fillId="0" borderId="49" xfId="0" applyFont="1" applyFill="1" applyBorder="1" applyAlignment="1">
      <alignment wrapText="1"/>
    </xf>
    <xf numFmtId="0" fontId="12" fillId="0" borderId="2" xfId="0" applyFont="1" applyFill="1" applyBorder="1" applyAlignment="1">
      <alignment wrapText="1"/>
    </xf>
    <xf numFmtId="0" fontId="14" fillId="0" borderId="2" xfId="0" applyFont="1" applyFill="1" applyBorder="1" applyAlignment="1">
      <alignment wrapText="1"/>
    </xf>
    <xf numFmtId="0" fontId="12" fillId="0" borderId="50" xfId="0" applyFont="1" applyFill="1" applyBorder="1"/>
    <xf numFmtId="0" fontId="12" fillId="0" borderId="51" xfId="0" applyFont="1" applyFill="1" applyBorder="1"/>
    <xf numFmtId="0" fontId="3" fillId="0" borderId="46" xfId="0" applyFont="1" applyFill="1" applyBorder="1"/>
    <xf numFmtId="0" fontId="3" fillId="0" borderId="47" xfId="0" applyFont="1" applyFill="1" applyBorder="1"/>
    <xf numFmtId="0" fontId="12" fillId="0" borderId="2" xfId="0" applyFont="1" applyFill="1" applyBorder="1"/>
    <xf numFmtId="0" fontId="3" fillId="0" borderId="46" xfId="0" applyFont="1" applyFill="1" applyBorder="1" applyAlignment="1">
      <alignment wrapText="1"/>
    </xf>
    <xf numFmtId="0" fontId="13" fillId="0" borderId="49" xfId="0" applyFont="1" applyFill="1" applyBorder="1" applyAlignment="1">
      <alignment wrapText="1"/>
    </xf>
    <xf numFmtId="0" fontId="12" fillId="0" borderId="50" xfId="0" applyFont="1" applyFill="1" applyBorder="1" applyAlignment="1">
      <alignment wrapText="1"/>
    </xf>
    <xf numFmtId="0" fontId="11" fillId="0" borderId="46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12" fillId="4" borderId="46" xfId="0" applyFont="1" applyFill="1" applyBorder="1" applyAlignment="1">
      <alignment wrapText="1"/>
    </xf>
    <xf numFmtId="0" fontId="3" fillId="4" borderId="47" xfId="0" applyFont="1" applyFill="1" applyBorder="1" applyAlignment="1">
      <alignment wrapText="1"/>
    </xf>
    <xf numFmtId="0" fontId="3" fillId="0" borderId="48" xfId="0" applyFont="1" applyFill="1" applyBorder="1"/>
    <xf numFmtId="0" fontId="12" fillId="0" borderId="51" xfId="0" applyFont="1" applyFill="1" applyBorder="1" applyAlignment="1">
      <alignment wrapText="1"/>
    </xf>
    <xf numFmtId="0" fontId="3" fillId="0" borderId="52" xfId="0" applyFont="1" applyFill="1" applyBorder="1" applyAlignment="1">
      <alignment wrapText="1"/>
    </xf>
    <xf numFmtId="14" fontId="12" fillId="0" borderId="14" xfId="0" applyNumberFormat="1" applyFont="1" applyFill="1" applyBorder="1"/>
    <xf numFmtId="14" fontId="12" fillId="0" borderId="20" xfId="0" applyNumberFormat="1" applyFont="1" applyFill="1" applyBorder="1"/>
    <xf numFmtId="14" fontId="12" fillId="0" borderId="32" xfId="0" applyNumberFormat="1" applyFont="1" applyFill="1" applyBorder="1"/>
    <xf numFmtId="3" fontId="14" fillId="0" borderId="33" xfId="0" applyNumberFormat="1" applyFont="1" applyFill="1" applyBorder="1" applyAlignment="1">
      <alignment horizontal="left"/>
    </xf>
    <xf numFmtId="0" fontId="10" fillId="3" borderId="2" xfId="0" applyFont="1" applyFill="1" applyBorder="1" applyAlignment="1">
      <alignment vertical="center" wrapText="1"/>
    </xf>
    <xf numFmtId="0" fontId="14" fillId="0" borderId="47" xfId="0" applyFont="1" applyFill="1" applyBorder="1"/>
    <xf numFmtId="0" fontId="14" fillId="0" borderId="49" xfId="0" applyFont="1" applyFill="1" applyBorder="1"/>
    <xf numFmtId="0" fontId="9" fillId="3" borderId="32" xfId="0" applyFont="1" applyFill="1" applyBorder="1" applyAlignment="1">
      <alignment vertical="center"/>
    </xf>
    <xf numFmtId="0" fontId="10" fillId="3" borderId="33" xfId="0" applyFont="1" applyFill="1" applyBorder="1" applyAlignment="1">
      <alignment horizontal="left" vertical="center"/>
    </xf>
    <xf numFmtId="0" fontId="10" fillId="3" borderId="69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/>
    </xf>
    <xf numFmtId="0" fontId="9" fillId="3" borderId="17" xfId="0" applyFont="1" applyFill="1" applyBorder="1" applyAlignment="1">
      <alignment vertical="center"/>
    </xf>
    <xf numFmtId="14" fontId="3" fillId="0" borderId="18" xfId="0" applyNumberFormat="1" applyFont="1" applyFill="1" applyBorder="1"/>
    <xf numFmtId="0" fontId="3" fillId="0" borderId="18" xfId="0" applyFont="1" applyFill="1" applyBorder="1"/>
    <xf numFmtId="0" fontId="3" fillId="0" borderId="22" xfId="0" applyFont="1" applyFill="1" applyBorder="1"/>
    <xf numFmtId="0" fontId="13" fillId="0" borderId="18" xfId="0" applyFont="1" applyFill="1" applyBorder="1"/>
    <xf numFmtId="0" fontId="5" fillId="0" borderId="18" xfId="0" applyFont="1" applyFill="1" applyBorder="1"/>
    <xf numFmtId="0" fontId="3" fillId="0" borderId="17" xfId="0" applyFont="1" applyFill="1" applyBorder="1"/>
    <xf numFmtId="0" fontId="13" fillId="0" borderId="20" xfId="0" applyFont="1" applyFill="1" applyBorder="1"/>
    <xf numFmtId="0" fontId="3" fillId="0" borderId="36" xfId="0" applyFont="1" applyFill="1" applyBorder="1"/>
    <xf numFmtId="0" fontId="3" fillId="0" borderId="19" xfId="0" applyFont="1" applyFill="1" applyBorder="1"/>
    <xf numFmtId="0" fontId="3" fillId="0" borderId="71" xfId="0" applyFont="1" applyFill="1" applyBorder="1"/>
    <xf numFmtId="0" fontId="12" fillId="0" borderId="22" xfId="0" applyNumberFormat="1" applyFont="1" applyFill="1" applyBorder="1"/>
    <xf numFmtId="0" fontId="11" fillId="0" borderId="20" xfId="0" applyFont="1" applyFill="1" applyBorder="1"/>
    <xf numFmtId="0" fontId="11" fillId="0" borderId="18" xfId="0" applyFont="1" applyFill="1" applyBorder="1"/>
    <xf numFmtId="0" fontId="12" fillId="0" borderId="20" xfId="0" applyFont="1" applyFill="1" applyBorder="1"/>
    <xf numFmtId="0" fontId="5" fillId="0" borderId="36" xfId="0" applyFont="1" applyFill="1" applyBorder="1"/>
    <xf numFmtId="49" fontId="12" fillId="0" borderId="20" xfId="0" applyNumberFormat="1" applyFont="1" applyFill="1" applyBorder="1"/>
    <xf numFmtId="0" fontId="5" fillId="0" borderId="34" xfId="0" applyFont="1" applyFill="1" applyBorder="1"/>
    <xf numFmtId="0" fontId="5" fillId="0" borderId="49" xfId="0" applyFont="1" applyFill="1" applyBorder="1" applyAlignment="1">
      <alignment wrapText="1"/>
    </xf>
    <xf numFmtId="0" fontId="5" fillId="0" borderId="46" xfId="0" applyFont="1" applyFill="1" applyBorder="1"/>
    <xf numFmtId="0" fontId="5" fillId="0" borderId="51" xfId="0" applyFont="1" applyFill="1" applyBorder="1"/>
    <xf numFmtId="0" fontId="14" fillId="0" borderId="52" xfId="0" applyFont="1" applyFill="1" applyBorder="1" applyAlignment="1">
      <alignment wrapText="1"/>
    </xf>
    <xf numFmtId="0" fontId="12" fillId="0" borderId="49" xfId="0" applyFont="1" applyFill="1" applyBorder="1"/>
    <xf numFmtId="0" fontId="5" fillId="0" borderId="51" xfId="0" applyFont="1" applyFill="1" applyBorder="1" applyAlignment="1">
      <alignment wrapText="1"/>
    </xf>
    <xf numFmtId="0" fontId="19" fillId="0" borderId="48" xfId="0" applyFont="1" applyBorder="1"/>
    <xf numFmtId="0" fontId="19" fillId="0" borderId="49" xfId="0" applyFont="1" applyBorder="1"/>
    <xf numFmtId="0" fontId="21" fillId="0" borderId="46" xfId="0" applyFont="1" applyBorder="1"/>
    <xf numFmtId="0" fontId="19" fillId="0" borderId="47" xfId="0" applyFont="1" applyBorder="1"/>
    <xf numFmtId="0" fontId="19" fillId="0" borderId="2" xfId="0" applyFont="1" applyBorder="1"/>
    <xf numFmtId="0" fontId="19" fillId="0" borderId="47" xfId="0" applyFont="1" applyFill="1" applyBorder="1"/>
    <xf numFmtId="0" fontId="5" fillId="0" borderId="42" xfId="0" applyFont="1" applyFill="1" applyBorder="1" applyAlignment="1">
      <alignment horizontal="left"/>
    </xf>
    <xf numFmtId="0" fontId="14" fillId="0" borderId="42" xfId="0" applyFont="1" applyFill="1" applyBorder="1" applyAlignment="1">
      <alignment horizontal="left"/>
    </xf>
    <xf numFmtId="0" fontId="12" fillId="0" borderId="44" xfId="0" applyFont="1" applyFill="1" applyBorder="1" applyAlignment="1">
      <alignment horizontal="left"/>
    </xf>
    <xf numFmtId="3" fontId="12" fillId="0" borderId="42" xfId="0" applyNumberFormat="1" applyFont="1" applyFill="1" applyBorder="1" applyAlignment="1">
      <alignment horizontal="left"/>
    </xf>
    <xf numFmtId="0" fontId="13" fillId="0" borderId="45" xfId="0" applyFont="1" applyFill="1" applyBorder="1" applyAlignment="1">
      <alignment horizontal="left"/>
    </xf>
    <xf numFmtId="0" fontId="5" fillId="0" borderId="44" xfId="0" applyFont="1" applyFill="1" applyBorder="1" applyAlignment="1">
      <alignment horizontal="left"/>
    </xf>
    <xf numFmtId="3" fontId="11" fillId="0" borderId="44" xfId="0" applyNumberFormat="1" applyFont="1" applyFill="1" applyBorder="1" applyAlignment="1">
      <alignment horizontal="left"/>
    </xf>
    <xf numFmtId="3" fontId="12" fillId="0" borderId="45" xfId="0" applyNumberFormat="1" applyFont="1" applyFill="1" applyBorder="1" applyAlignment="1">
      <alignment horizontal="left"/>
    </xf>
    <xf numFmtId="3" fontId="12" fillId="0" borderId="44" xfId="0" applyNumberFormat="1" applyFont="1" applyFill="1" applyBorder="1" applyAlignment="1">
      <alignment horizontal="left"/>
    </xf>
    <xf numFmtId="0" fontId="14" fillId="0" borderId="44" xfId="0" applyFont="1" applyFill="1" applyBorder="1" applyAlignment="1">
      <alignment horizontal="left"/>
    </xf>
    <xf numFmtId="0" fontId="14" fillId="0" borderId="45" xfId="0" applyFont="1" applyFill="1" applyBorder="1" applyAlignment="1">
      <alignment horizontal="left"/>
    </xf>
    <xf numFmtId="3" fontId="14" fillId="0" borderId="41" xfId="0" applyNumberFormat="1" applyFont="1" applyFill="1" applyBorder="1" applyAlignment="1">
      <alignment horizontal="left"/>
    </xf>
    <xf numFmtId="0" fontId="3" fillId="0" borderId="73" xfId="0" applyFont="1" applyFill="1" applyBorder="1" applyAlignment="1">
      <alignment horizontal="left"/>
    </xf>
    <xf numFmtId="3" fontId="3" fillId="0" borderId="44" xfId="0" applyNumberFormat="1" applyFont="1" applyFill="1" applyBorder="1" applyAlignment="1">
      <alignment horizontal="left"/>
    </xf>
    <xf numFmtId="3" fontId="11" fillId="0" borderId="41" xfId="0" applyNumberFormat="1" applyFont="1" applyFill="1" applyBorder="1" applyAlignment="1">
      <alignment horizontal="left"/>
    </xf>
    <xf numFmtId="3" fontId="11" fillId="0" borderId="30" xfId="0" applyNumberFormat="1" applyFont="1" applyFill="1" applyBorder="1" applyAlignment="1">
      <alignment horizontal="left"/>
    </xf>
    <xf numFmtId="3" fontId="5" fillId="0" borderId="41" xfId="0" applyNumberFormat="1" applyFont="1" applyFill="1" applyBorder="1" applyAlignment="1">
      <alignment horizontal="left"/>
    </xf>
    <xf numFmtId="3" fontId="5" fillId="0" borderId="42" xfId="0" applyNumberFormat="1" applyFont="1" applyFill="1" applyBorder="1" applyAlignment="1">
      <alignment horizontal="left"/>
    </xf>
    <xf numFmtId="0" fontId="13" fillId="0" borderId="42" xfId="0" applyFont="1" applyFill="1" applyBorder="1" applyAlignment="1">
      <alignment horizontal="left"/>
    </xf>
    <xf numFmtId="0" fontId="13" fillId="0" borderId="44" xfId="0" applyFont="1" applyFill="1" applyBorder="1" applyAlignment="1">
      <alignment horizontal="left"/>
    </xf>
    <xf numFmtId="0" fontId="13" fillId="0" borderId="16" xfId="0" applyFont="1" applyFill="1" applyBorder="1" applyAlignment="1">
      <alignment horizontal="left"/>
    </xf>
    <xf numFmtId="0" fontId="3" fillId="0" borderId="34" xfId="0" applyFont="1" applyFill="1" applyBorder="1"/>
    <xf numFmtId="0" fontId="3" fillId="0" borderId="52" xfId="0" applyFont="1" applyFill="1" applyBorder="1"/>
    <xf numFmtId="4" fontId="14" fillId="0" borderId="72" xfId="0" applyNumberFormat="1" applyFont="1" applyFill="1" applyBorder="1"/>
    <xf numFmtId="0" fontId="14" fillId="0" borderId="43" xfId="0" applyFont="1" applyFill="1" applyBorder="1" applyAlignment="1">
      <alignment horizontal="left"/>
    </xf>
    <xf numFmtId="0" fontId="2" fillId="0" borderId="40" xfId="0" applyFont="1" applyFill="1" applyBorder="1"/>
    <xf numFmtId="0" fontId="12" fillId="0" borderId="55" xfId="0" applyFont="1" applyFill="1" applyBorder="1" applyAlignment="1">
      <alignment horizontal="left"/>
    </xf>
    <xf numFmtId="0" fontId="21" fillId="0" borderId="50" xfId="0" applyFont="1" applyFill="1" applyBorder="1"/>
    <xf numFmtId="0" fontId="13" fillId="0" borderId="43" xfId="0" applyFont="1" applyFill="1" applyBorder="1" applyAlignment="1">
      <alignment horizontal="left"/>
    </xf>
    <xf numFmtId="0" fontId="19" fillId="0" borderId="52" xfId="0" applyFont="1" applyFill="1" applyBorder="1"/>
    <xf numFmtId="0" fontId="19" fillId="0" borderId="38" xfId="0" applyFont="1" applyBorder="1"/>
    <xf numFmtId="0" fontId="12" fillId="0" borderId="75" xfId="0" applyFont="1" applyFill="1" applyBorder="1" applyAlignment="1">
      <alignment horizontal="left"/>
    </xf>
    <xf numFmtId="49" fontId="5" fillId="0" borderId="34" xfId="0" applyNumberFormat="1" applyFont="1" applyFill="1" applyBorder="1"/>
    <xf numFmtId="4" fontId="2" fillId="0" borderId="65" xfId="0" applyNumberFormat="1" applyFont="1" applyFill="1" applyBorder="1"/>
    <xf numFmtId="0" fontId="14" fillId="0" borderId="11" xfId="0" applyFont="1" applyFill="1" applyBorder="1" applyAlignment="1">
      <alignment horizontal="left"/>
    </xf>
    <xf numFmtId="0" fontId="19" fillId="0" borderId="2" xfId="0" applyFont="1" applyFill="1" applyBorder="1"/>
    <xf numFmtId="0" fontId="19" fillId="0" borderId="48" xfId="0" applyFont="1" applyFill="1" applyBorder="1"/>
    <xf numFmtId="0" fontId="3" fillId="0" borderId="38" xfId="0" applyFont="1" applyFill="1" applyBorder="1"/>
    <xf numFmtId="0" fontId="5" fillId="0" borderId="38" xfId="0" applyFont="1" applyFill="1" applyBorder="1"/>
    <xf numFmtId="0" fontId="3" fillId="0" borderId="60" xfId="0" applyFont="1" applyFill="1" applyBorder="1"/>
    <xf numFmtId="0" fontId="26" fillId="9" borderId="0" xfId="0" applyFont="1" applyFill="1" applyBorder="1"/>
    <xf numFmtId="0" fontId="10" fillId="9" borderId="33" xfId="0" applyFont="1" applyFill="1" applyBorder="1"/>
    <xf numFmtId="0" fontId="3" fillId="0" borderId="39" xfId="0" applyFont="1" applyFill="1" applyBorder="1"/>
    <xf numFmtId="0" fontId="10" fillId="10" borderId="0" xfId="0" applyFont="1" applyFill="1" applyBorder="1" applyAlignment="1">
      <alignment horizontal="left"/>
    </xf>
    <xf numFmtId="0" fontId="9" fillId="10" borderId="0" xfId="0" applyFont="1" applyFill="1" applyBorder="1" applyAlignment="1">
      <alignment wrapText="1"/>
    </xf>
    <xf numFmtId="4" fontId="3" fillId="10" borderId="0" xfId="0" applyNumberFormat="1" applyFont="1" applyFill="1" applyBorder="1"/>
    <xf numFmtId="0" fontId="9" fillId="10" borderId="0" xfId="0" applyFont="1" applyFill="1" applyBorder="1"/>
    <xf numFmtId="0" fontId="0" fillId="0" borderId="0" xfId="0" applyBorder="1"/>
    <xf numFmtId="0" fontId="7" fillId="0" borderId="0" xfId="0" applyFont="1" applyFill="1" applyBorder="1"/>
    <xf numFmtId="0" fontId="16" fillId="0" borderId="17" xfId="0" applyFont="1" applyFill="1" applyBorder="1"/>
    <xf numFmtId="0" fontId="16" fillId="0" borderId="53" xfId="0" applyFont="1" applyFill="1" applyBorder="1" applyAlignment="1">
      <alignment horizontal="left"/>
    </xf>
    <xf numFmtId="0" fontId="16" fillId="0" borderId="53" xfId="0" applyFont="1" applyFill="1" applyBorder="1" applyAlignment="1">
      <alignment wrapText="1"/>
    </xf>
    <xf numFmtId="0" fontId="15" fillId="11" borderId="34" xfId="0" applyFont="1" applyFill="1" applyBorder="1"/>
    <xf numFmtId="0" fontId="15" fillId="11" borderId="35" xfId="0" applyFont="1" applyFill="1" applyBorder="1" applyAlignment="1">
      <alignment horizontal="left"/>
    </xf>
    <xf numFmtId="0" fontId="15" fillId="11" borderId="35" xfId="0" applyFont="1" applyFill="1" applyBorder="1" applyAlignment="1">
      <alignment wrapText="1"/>
    </xf>
    <xf numFmtId="0" fontId="15" fillId="11" borderId="23" xfId="0" applyFont="1" applyFill="1" applyBorder="1"/>
    <xf numFmtId="0" fontId="15" fillId="11" borderId="13" xfId="0" applyFont="1" applyFill="1" applyBorder="1" applyAlignment="1">
      <alignment horizontal="left"/>
    </xf>
    <xf numFmtId="0" fontId="15" fillId="11" borderId="13" xfId="0" applyFont="1" applyFill="1" applyBorder="1" applyAlignment="1">
      <alignment wrapText="1"/>
    </xf>
    <xf numFmtId="14" fontId="5" fillId="12" borderId="22" xfId="0" applyNumberFormat="1" applyFont="1" applyFill="1" applyBorder="1"/>
    <xf numFmtId="0" fontId="5" fillId="12" borderId="12" xfId="0" applyFont="1" applyFill="1" applyBorder="1" applyAlignment="1">
      <alignment horizontal="left"/>
    </xf>
    <xf numFmtId="0" fontId="5" fillId="12" borderId="12" xfId="0" applyFont="1" applyFill="1" applyBorder="1" applyAlignment="1">
      <alignment wrapText="1"/>
    </xf>
    <xf numFmtId="0" fontId="5" fillId="12" borderId="14" xfId="0" applyFont="1" applyFill="1" applyBorder="1"/>
    <xf numFmtId="0" fontId="5" fillId="12" borderId="15" xfId="0" applyFont="1" applyFill="1" applyBorder="1" applyAlignment="1">
      <alignment horizontal="left"/>
    </xf>
    <xf numFmtId="0" fontId="5" fillId="12" borderId="56" xfId="0" applyFont="1" applyFill="1" applyBorder="1"/>
    <xf numFmtId="0" fontId="17" fillId="3" borderId="14" xfId="0" applyFont="1" applyFill="1" applyBorder="1"/>
    <xf numFmtId="0" fontId="3" fillId="3" borderId="15" xfId="0" applyFont="1" applyFill="1" applyBorder="1" applyAlignment="1">
      <alignment horizontal="left"/>
    </xf>
    <xf numFmtId="0" fontId="3" fillId="3" borderId="15" xfId="0" applyFont="1" applyFill="1" applyBorder="1" applyAlignment="1">
      <alignment wrapText="1"/>
    </xf>
    <xf numFmtId="0" fontId="5" fillId="10" borderId="53" xfId="0" applyFont="1" applyFill="1" applyBorder="1" applyAlignment="1">
      <alignment horizontal="left"/>
    </xf>
    <xf numFmtId="49" fontId="5" fillId="10" borderId="54" xfId="0" applyNumberFormat="1" applyFont="1" applyFill="1" applyBorder="1"/>
    <xf numFmtId="0" fontId="12" fillId="8" borderId="17" xfId="0" applyFont="1" applyFill="1" applyBorder="1"/>
    <xf numFmtId="0" fontId="12" fillId="8" borderId="48" xfId="0" applyFont="1" applyFill="1" applyBorder="1" applyAlignment="1">
      <alignment wrapText="1"/>
    </xf>
    <xf numFmtId="0" fontId="3" fillId="8" borderId="0" xfId="0" applyFont="1" applyFill="1"/>
    <xf numFmtId="0" fontId="12" fillId="8" borderId="0" xfId="0" applyFont="1" applyFill="1"/>
    <xf numFmtId="0" fontId="12" fillId="8" borderId="59" xfId="0" applyFont="1" applyFill="1" applyBorder="1"/>
    <xf numFmtId="0" fontId="3" fillId="8" borderId="59" xfId="0" applyFont="1" applyFill="1" applyBorder="1"/>
    <xf numFmtId="0" fontId="5" fillId="8" borderId="20" xfId="0" applyFont="1" applyFill="1" applyBorder="1"/>
    <xf numFmtId="0" fontId="13" fillId="8" borderId="44" xfId="0" applyFont="1" applyFill="1" applyBorder="1" applyAlignment="1">
      <alignment horizontal="left"/>
    </xf>
    <xf numFmtId="0" fontId="13" fillId="8" borderId="2" xfId="0" applyFont="1" applyFill="1" applyBorder="1" applyAlignment="1">
      <alignment wrapText="1"/>
    </xf>
    <xf numFmtId="0" fontId="5" fillId="8" borderId="14" xfId="0" applyFont="1" applyFill="1" applyBorder="1"/>
    <xf numFmtId="0" fontId="3" fillId="8" borderId="41" xfId="0" applyFont="1" applyFill="1" applyBorder="1" applyAlignment="1">
      <alignment horizontal="left"/>
    </xf>
    <xf numFmtId="0" fontId="3" fillId="8" borderId="46" xfId="0" applyFont="1" applyFill="1" applyBorder="1" applyAlignment="1">
      <alignment wrapText="1"/>
    </xf>
    <xf numFmtId="4" fontId="11" fillId="8" borderId="65" xfId="0" applyNumberFormat="1" applyFont="1" applyFill="1" applyBorder="1"/>
    <xf numFmtId="2" fontId="11" fillId="8" borderId="70" xfId="0" applyNumberFormat="1" applyFont="1" applyFill="1" applyBorder="1"/>
    <xf numFmtId="0" fontId="12" fillId="8" borderId="14" xfId="0" applyFont="1" applyFill="1" applyBorder="1"/>
    <xf numFmtId="0" fontId="9" fillId="7" borderId="40" xfId="0" applyFont="1" applyFill="1" applyBorder="1"/>
    <xf numFmtId="0" fontId="10" fillId="7" borderId="76" xfId="0" applyFont="1" applyFill="1" applyBorder="1" applyAlignment="1">
      <alignment horizontal="left"/>
    </xf>
    <xf numFmtId="0" fontId="9" fillId="7" borderId="50" xfId="0" applyFont="1" applyFill="1" applyBorder="1" applyAlignment="1">
      <alignment wrapText="1"/>
    </xf>
    <xf numFmtId="4" fontId="23" fillId="7" borderId="66" xfId="0" applyNumberFormat="1" applyFont="1" applyFill="1" applyBorder="1"/>
    <xf numFmtId="0" fontId="10" fillId="7" borderId="0" xfId="0" applyFont="1" applyFill="1"/>
    <xf numFmtId="0" fontId="23" fillId="7" borderId="59" xfId="0" applyFont="1" applyFill="1" applyBorder="1"/>
    <xf numFmtId="0" fontId="12" fillId="10" borderId="0" xfId="0" applyFont="1" applyFill="1"/>
    <xf numFmtId="0" fontId="3" fillId="10" borderId="0" xfId="0" applyFont="1" applyFill="1"/>
    <xf numFmtId="0" fontId="3" fillId="10" borderId="0" xfId="0" applyFont="1" applyFill="1" applyBorder="1"/>
    <xf numFmtId="0" fontId="10" fillId="10" borderId="0" xfId="0" applyFont="1" applyFill="1"/>
    <xf numFmtId="0" fontId="11" fillId="8" borderId="11" xfId="0" applyFont="1" applyFill="1" applyBorder="1"/>
    <xf numFmtId="0" fontId="3" fillId="0" borderId="35" xfId="0" applyFont="1" applyFill="1" applyBorder="1"/>
    <xf numFmtId="0" fontId="3" fillId="0" borderId="59" xfId="0" applyFont="1" applyFill="1" applyBorder="1"/>
    <xf numFmtId="0" fontId="5" fillId="0" borderId="60" xfId="0" applyFont="1" applyFill="1" applyBorder="1"/>
    <xf numFmtId="0" fontId="5" fillId="0" borderId="59" xfId="0" applyFont="1" applyFill="1" applyBorder="1"/>
    <xf numFmtId="0" fontId="3" fillId="0" borderId="62" xfId="0" applyFont="1" applyFill="1" applyBorder="1"/>
    <xf numFmtId="0" fontId="3" fillId="0" borderId="64" xfId="0" applyFont="1" applyFill="1" applyBorder="1"/>
    <xf numFmtId="0" fontId="3" fillId="0" borderId="63" xfId="0" applyFont="1" applyFill="1" applyBorder="1"/>
    <xf numFmtId="0" fontId="3" fillId="0" borderId="61" xfId="0" applyFont="1" applyFill="1" applyBorder="1"/>
    <xf numFmtId="4" fontId="11" fillId="0" borderId="65" xfId="0" applyNumberFormat="1" applyFont="1" applyFill="1" applyBorder="1"/>
    <xf numFmtId="4" fontId="11" fillId="0" borderId="70" xfId="0" applyNumberFormat="1" applyFont="1" applyFill="1" applyBorder="1"/>
    <xf numFmtId="2" fontId="11" fillId="8" borderId="70" xfId="0" applyNumberFormat="1" applyFont="1" applyFill="1" applyBorder="1" applyAlignment="1">
      <alignment horizontal="right"/>
    </xf>
    <xf numFmtId="4" fontId="2" fillId="0" borderId="66" xfId="0" applyNumberFormat="1" applyFont="1" applyFill="1" applyBorder="1"/>
    <xf numFmtId="0" fontId="3" fillId="0" borderId="76" xfId="0" applyFont="1" applyFill="1" applyBorder="1"/>
    <xf numFmtId="2" fontId="11" fillId="8" borderId="67" xfId="0" applyNumberFormat="1" applyFont="1" applyFill="1" applyBorder="1" applyAlignment="1">
      <alignment horizontal="right"/>
    </xf>
    <xf numFmtId="0" fontId="3" fillId="8" borderId="63" xfId="0" applyFont="1" applyFill="1" applyBorder="1"/>
    <xf numFmtId="0" fontId="17" fillId="0" borderId="0" xfId="0" applyFont="1" applyFill="1" applyBorder="1"/>
    <xf numFmtId="0" fontId="10" fillId="0" borderId="33" xfId="0" applyFont="1" applyFill="1" applyBorder="1"/>
    <xf numFmtId="0" fontId="10" fillId="0" borderId="0" xfId="0" applyFont="1" applyFill="1" applyBorder="1"/>
    <xf numFmtId="0" fontId="5" fillId="0" borderId="0" xfId="0" applyFont="1" applyFill="1" applyBorder="1"/>
    <xf numFmtId="0" fontId="12" fillId="8" borderId="20" xfId="0" applyFont="1" applyFill="1" applyBorder="1"/>
    <xf numFmtId="3" fontId="12" fillId="8" borderId="44" xfId="0" applyNumberFormat="1" applyFont="1" applyFill="1" applyBorder="1" applyAlignment="1">
      <alignment horizontal="left"/>
    </xf>
    <xf numFmtId="0" fontId="12" fillId="8" borderId="2" xfId="0" applyFont="1" applyFill="1" applyBorder="1" applyAlignment="1">
      <alignment wrapText="1"/>
    </xf>
    <xf numFmtId="3" fontId="14" fillId="10" borderId="0" xfId="0" applyNumberFormat="1" applyFont="1" applyFill="1" applyBorder="1" applyAlignment="1">
      <alignment horizontal="left"/>
    </xf>
    <xf numFmtId="0" fontId="5" fillId="10" borderId="71" xfId="0" applyFont="1" applyFill="1" applyBorder="1"/>
    <xf numFmtId="3" fontId="14" fillId="10" borderId="12" xfId="0" applyNumberFormat="1" applyFont="1" applyFill="1" applyBorder="1" applyAlignment="1">
      <alignment horizontal="left"/>
    </xf>
    <xf numFmtId="0" fontId="14" fillId="10" borderId="12" xfId="0" applyFont="1" applyFill="1" applyBorder="1" applyAlignment="1">
      <alignment wrapText="1"/>
    </xf>
    <xf numFmtId="0" fontId="5" fillId="13" borderId="14" xfId="0" applyFont="1" applyFill="1" applyBorder="1"/>
    <xf numFmtId="3" fontId="14" fillId="13" borderId="15" xfId="0" applyNumberFormat="1" applyFont="1" applyFill="1" applyBorder="1" applyAlignment="1">
      <alignment horizontal="left"/>
    </xf>
    <xf numFmtId="49" fontId="5" fillId="10" borderId="20" xfId="0" applyNumberFormat="1" applyFont="1" applyFill="1" applyBorder="1"/>
    <xf numFmtId="0" fontId="19" fillId="0" borderId="49" xfId="0" applyFont="1" applyFill="1" applyBorder="1"/>
    <xf numFmtId="0" fontId="5" fillId="0" borderId="83" xfId="0" applyFont="1" applyFill="1" applyBorder="1"/>
    <xf numFmtId="0" fontId="3" fillId="0" borderId="83" xfId="0" applyFont="1" applyFill="1" applyBorder="1"/>
    <xf numFmtId="0" fontId="3" fillId="0" borderId="29" xfId="0" applyFont="1" applyFill="1" applyBorder="1"/>
    <xf numFmtId="0" fontId="3" fillId="0" borderId="84" xfId="0" applyFont="1" applyFill="1" applyBorder="1"/>
    <xf numFmtId="0" fontId="3" fillId="0" borderId="85" xfId="0" applyFont="1" applyFill="1" applyBorder="1"/>
    <xf numFmtId="0" fontId="3" fillId="8" borderId="83" xfId="0" applyFont="1" applyFill="1" applyBorder="1"/>
    <xf numFmtId="0" fontId="12" fillId="8" borderId="83" xfId="0" applyFont="1" applyFill="1" applyBorder="1"/>
    <xf numFmtId="0" fontId="3" fillId="8" borderId="85" xfId="0" applyFont="1" applyFill="1" applyBorder="1"/>
    <xf numFmtId="0" fontId="3" fillId="0" borderId="86" xfId="0" applyFont="1" applyFill="1" applyBorder="1"/>
    <xf numFmtId="0" fontId="23" fillId="7" borderId="83" xfId="0" applyFont="1" applyFill="1" applyBorder="1"/>
    <xf numFmtId="0" fontId="3" fillId="0" borderId="41" xfId="0" applyFont="1" applyFill="1" applyBorder="1"/>
    <xf numFmtId="0" fontId="3" fillId="0" borderId="16" xfId="0" applyFont="1" applyFill="1" applyBorder="1"/>
    <xf numFmtId="2" fontId="11" fillId="10" borderId="68" xfId="0" applyNumberFormat="1" applyFont="1" applyFill="1" applyBorder="1"/>
    <xf numFmtId="2" fontId="23" fillId="7" borderId="78" xfId="0" applyNumberFormat="1" applyFont="1" applyFill="1" applyBorder="1"/>
    <xf numFmtId="0" fontId="5" fillId="10" borderId="0" xfId="0" applyFont="1" applyFill="1" applyBorder="1"/>
    <xf numFmtId="0" fontId="3" fillId="0" borderId="38" xfId="0" applyFont="1" applyFill="1" applyBorder="1" applyAlignment="1">
      <alignment wrapText="1"/>
    </xf>
    <xf numFmtId="0" fontId="3" fillId="0" borderId="39" xfId="0" applyFont="1" applyFill="1" applyBorder="1" applyAlignment="1">
      <alignment wrapText="1"/>
    </xf>
    <xf numFmtId="0" fontId="3" fillId="0" borderId="60" xfId="0" applyFont="1" applyFill="1" applyBorder="1" applyAlignment="1">
      <alignment wrapText="1"/>
    </xf>
    <xf numFmtId="0" fontId="12" fillId="0" borderId="59" xfId="0" applyFont="1" applyFill="1" applyBorder="1" applyAlignment="1">
      <alignment wrapText="1"/>
    </xf>
    <xf numFmtId="0" fontId="11" fillId="0" borderId="59" xfId="0" applyFont="1" applyFill="1" applyBorder="1"/>
    <xf numFmtId="0" fontId="13" fillId="0" borderId="36" xfId="0" applyFont="1" applyFill="1" applyBorder="1"/>
    <xf numFmtId="0" fontId="5" fillId="0" borderId="37" xfId="0" applyFont="1" applyFill="1" applyBorder="1"/>
    <xf numFmtId="0" fontId="5" fillId="0" borderId="62" xfId="0" applyFont="1" applyFill="1" applyBorder="1"/>
    <xf numFmtId="0" fontId="26" fillId="9" borderId="31" xfId="0" applyFont="1" applyFill="1" applyBorder="1" applyAlignment="1">
      <alignment horizontal="center"/>
    </xf>
    <xf numFmtId="0" fontId="4" fillId="9" borderId="79" xfId="0" applyFont="1" applyFill="1" applyBorder="1" applyAlignment="1">
      <alignment horizontal="center"/>
    </xf>
    <xf numFmtId="0" fontId="3" fillId="10" borderId="88" xfId="0" applyFont="1" applyFill="1" applyBorder="1"/>
    <xf numFmtId="0" fontId="10" fillId="3" borderId="32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/>
    </xf>
    <xf numFmtId="0" fontId="12" fillId="8" borderId="18" xfId="0" applyFont="1" applyFill="1" applyBorder="1" applyAlignment="1">
      <alignment horizontal="left"/>
    </xf>
    <xf numFmtId="0" fontId="5" fillId="0" borderId="71" xfId="0" applyFont="1" applyFill="1" applyBorder="1" applyAlignment="1">
      <alignment horizontal="left"/>
    </xf>
    <xf numFmtId="0" fontId="5" fillId="0" borderId="56" xfId="0" applyFont="1" applyFill="1" applyBorder="1" applyAlignment="1">
      <alignment horizontal="left"/>
    </xf>
    <xf numFmtId="0" fontId="5" fillId="0" borderId="54" xfId="0" applyFont="1" applyFill="1" applyBorder="1" applyAlignment="1">
      <alignment horizontal="left"/>
    </xf>
    <xf numFmtId="0" fontId="14" fillId="0" borderId="54" xfId="0" applyFont="1" applyFill="1" applyBorder="1" applyAlignment="1">
      <alignment horizontal="left"/>
    </xf>
    <xf numFmtId="0" fontId="14" fillId="0" borderId="19" xfId="0" applyFont="1" applyFill="1" applyBorder="1" applyAlignment="1">
      <alignment horizontal="left"/>
    </xf>
    <xf numFmtId="3" fontId="14" fillId="0" borderId="19" xfId="0" applyNumberFormat="1" applyFont="1" applyFill="1" applyBorder="1" applyAlignment="1">
      <alignment horizontal="left"/>
    </xf>
    <xf numFmtId="3" fontId="14" fillId="0" borderId="93" xfId="0" applyNumberFormat="1" applyFont="1" applyFill="1" applyBorder="1" applyAlignment="1">
      <alignment horizontal="left"/>
    </xf>
    <xf numFmtId="0" fontId="12" fillId="0" borderId="56" xfId="0" applyFont="1" applyFill="1" applyBorder="1" applyAlignment="1">
      <alignment horizontal="left"/>
    </xf>
    <xf numFmtId="0" fontId="12" fillId="0" borderId="28" xfId="0" applyFont="1" applyFill="1" applyBorder="1" applyAlignment="1">
      <alignment horizontal="left"/>
    </xf>
    <xf numFmtId="3" fontId="14" fillId="0" borderId="71" xfId="0" applyNumberFormat="1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3" fontId="3" fillId="0" borderId="19" xfId="0" applyNumberFormat="1" applyFont="1" applyFill="1" applyBorder="1" applyAlignment="1">
      <alignment horizontal="left"/>
    </xf>
    <xf numFmtId="3" fontId="3" fillId="0" borderId="71" xfId="0" applyNumberFormat="1" applyFont="1" applyFill="1" applyBorder="1" applyAlignment="1">
      <alignment horizontal="left"/>
    </xf>
    <xf numFmtId="3" fontId="12" fillId="0" borderId="56" xfId="0" applyNumberFormat="1" applyFont="1" applyFill="1" applyBorder="1" applyAlignment="1">
      <alignment horizontal="left"/>
    </xf>
    <xf numFmtId="3" fontId="3" fillId="0" borderId="93" xfId="0" applyNumberFormat="1" applyFont="1" applyFill="1" applyBorder="1" applyAlignment="1">
      <alignment horizontal="left"/>
    </xf>
    <xf numFmtId="3" fontId="3" fillId="0" borderId="54" xfId="0" applyNumberFormat="1" applyFont="1" applyFill="1" applyBorder="1" applyAlignment="1">
      <alignment horizontal="left"/>
    </xf>
    <xf numFmtId="0" fontId="3" fillId="0" borderId="93" xfId="0" applyFont="1" applyFill="1" applyBorder="1"/>
    <xf numFmtId="3" fontId="3" fillId="0" borderId="56" xfId="0" applyNumberFormat="1" applyFont="1" applyFill="1" applyBorder="1" applyAlignment="1">
      <alignment horizontal="left"/>
    </xf>
    <xf numFmtId="0" fontId="3" fillId="0" borderId="33" xfId="0" applyFont="1" applyFill="1" applyBorder="1"/>
    <xf numFmtId="0" fontId="12" fillId="8" borderId="0" xfId="0" applyFont="1" applyFill="1" applyBorder="1"/>
    <xf numFmtId="0" fontId="3" fillId="8" borderId="0" xfId="0" applyFont="1" applyFill="1" applyBorder="1"/>
    <xf numFmtId="0" fontId="3" fillId="0" borderId="32" xfId="0" applyFont="1" applyFill="1" applyBorder="1"/>
    <xf numFmtId="0" fontId="3" fillId="2" borderId="0" xfId="0" applyFont="1" applyFill="1" applyBorder="1"/>
    <xf numFmtId="0" fontId="19" fillId="0" borderId="52" xfId="0" applyFont="1" applyBorder="1"/>
    <xf numFmtId="0" fontId="14" fillId="0" borderId="94" xfId="0" applyFont="1" applyFill="1" applyBorder="1" applyAlignment="1">
      <alignment horizontal="left"/>
    </xf>
    <xf numFmtId="0" fontId="19" fillId="0" borderId="69" xfId="0" applyFont="1" applyBorder="1"/>
    <xf numFmtId="0" fontId="10" fillId="7" borderId="76" xfId="0" applyFont="1" applyFill="1" applyBorder="1"/>
    <xf numFmtId="0" fontId="9" fillId="7" borderId="76" xfId="0" applyFont="1" applyFill="1" applyBorder="1" applyAlignment="1">
      <alignment wrapText="1"/>
    </xf>
    <xf numFmtId="2" fontId="12" fillId="0" borderId="17" xfId="0" applyNumberFormat="1" applyFont="1" applyFill="1" applyBorder="1"/>
    <xf numFmtId="0" fontId="3" fillId="0" borderId="26" xfId="0" applyFont="1" applyFill="1" applyBorder="1"/>
    <xf numFmtId="3" fontId="3" fillId="0" borderId="27" xfId="0" applyNumberFormat="1" applyFont="1" applyFill="1" applyBorder="1" applyAlignment="1">
      <alignment horizontal="left"/>
    </xf>
    <xf numFmtId="0" fontId="9" fillId="12" borderId="33" xfId="0" applyFont="1" applyFill="1" applyBorder="1" applyAlignment="1">
      <alignment horizontal="left" vertical="center"/>
    </xf>
    <xf numFmtId="0" fontId="12" fillId="12" borderId="32" xfId="0" applyFont="1" applyFill="1" applyBorder="1" applyAlignment="1">
      <alignment vertical="center"/>
    </xf>
    <xf numFmtId="0" fontId="2" fillId="10" borderId="16" xfId="0" applyFont="1" applyFill="1" applyBorder="1" applyAlignment="1">
      <alignment horizontal="left" vertical="center"/>
    </xf>
    <xf numFmtId="49" fontId="2" fillId="10" borderId="19" xfId="0" applyNumberFormat="1" applyFont="1" applyFill="1" applyBorder="1" applyAlignment="1">
      <alignment vertical="center"/>
    </xf>
    <xf numFmtId="0" fontId="10" fillId="12" borderId="33" xfId="0" applyFont="1" applyFill="1" applyBorder="1" applyAlignment="1">
      <alignment vertical="center" wrapText="1"/>
    </xf>
    <xf numFmtId="0" fontId="14" fillId="10" borderId="12" xfId="0" applyFont="1" applyFill="1" applyBorder="1" applyAlignment="1">
      <alignment vertical="center" wrapText="1"/>
    </xf>
    <xf numFmtId="0" fontId="3" fillId="0" borderId="83" xfId="0" applyFont="1" applyFill="1" applyBorder="1" applyAlignment="1">
      <alignment wrapText="1"/>
    </xf>
    <xf numFmtId="0" fontId="12" fillId="0" borderId="83" xfId="0" applyFont="1" applyFill="1" applyBorder="1" applyAlignment="1">
      <alignment wrapText="1"/>
    </xf>
    <xf numFmtId="0" fontId="14" fillId="0" borderId="97" xfId="0" applyFont="1" applyFill="1" applyBorder="1" applyAlignment="1">
      <alignment wrapText="1"/>
    </xf>
    <xf numFmtId="0" fontId="3" fillId="12" borderId="83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12" fillId="0" borderId="15" xfId="0" applyFont="1" applyFill="1" applyBorder="1" applyAlignment="1">
      <alignment wrapText="1"/>
    </xf>
    <xf numFmtId="0" fontId="5" fillId="12" borderId="83" xfId="0" applyFont="1" applyFill="1" applyBorder="1" applyAlignment="1">
      <alignment wrapText="1"/>
    </xf>
    <xf numFmtId="0" fontId="14" fillId="0" borderId="53" xfId="0" applyFont="1" applyFill="1" applyBorder="1" applyAlignment="1">
      <alignment wrapText="1"/>
    </xf>
    <xf numFmtId="0" fontId="5" fillId="10" borderId="57" xfId="0" applyFont="1" applyFill="1" applyBorder="1" applyAlignment="1">
      <alignment wrapText="1"/>
    </xf>
    <xf numFmtId="0" fontId="14" fillId="13" borderId="15" xfId="0" applyFont="1" applyFill="1" applyBorder="1" applyAlignment="1">
      <alignment wrapText="1"/>
    </xf>
    <xf numFmtId="0" fontId="10" fillId="3" borderId="37" xfId="0" applyFont="1" applyFill="1" applyBorder="1" applyAlignment="1">
      <alignment vertical="center" wrapText="1"/>
    </xf>
    <xf numFmtId="0" fontId="14" fillId="0" borderId="98" xfId="0" applyFont="1" applyFill="1" applyBorder="1" applyAlignment="1">
      <alignment wrapText="1"/>
    </xf>
    <xf numFmtId="0" fontId="2" fillId="3" borderId="78" xfId="0" applyFont="1" applyFill="1" applyBorder="1" applyAlignment="1">
      <alignment horizontal="center" vertical="center" wrapText="1"/>
    </xf>
    <xf numFmtId="0" fontId="11" fillId="10" borderId="0" xfId="0" applyFont="1" applyFill="1" applyBorder="1" applyAlignment="1">
      <alignment wrapText="1"/>
    </xf>
    <xf numFmtId="14" fontId="26" fillId="9" borderId="31" xfId="0" applyNumberFormat="1" applyFont="1" applyFill="1" applyBorder="1" applyAlignment="1">
      <alignment horizontal="center"/>
    </xf>
    <xf numFmtId="2" fontId="11" fillId="8" borderId="89" xfId="0" applyNumberFormat="1" applyFont="1" applyFill="1" applyBorder="1"/>
    <xf numFmtId="0" fontId="3" fillId="10" borderId="38" xfId="0" applyFont="1" applyFill="1" applyBorder="1"/>
    <xf numFmtId="0" fontId="3" fillId="10" borderId="39" xfId="0" applyFont="1" applyFill="1" applyBorder="1"/>
    <xf numFmtId="0" fontId="3" fillId="10" borderId="60" xfId="0" applyFont="1" applyFill="1" applyBorder="1"/>
    <xf numFmtId="0" fontId="3" fillId="10" borderId="56" xfId="0" applyFont="1" applyFill="1" applyBorder="1"/>
    <xf numFmtId="0" fontId="3" fillId="10" borderId="101" xfId="0" applyFont="1" applyFill="1" applyBorder="1"/>
    <xf numFmtId="2" fontId="11" fillId="8" borderId="56" xfId="0" applyNumberFormat="1" applyFont="1" applyFill="1" applyBorder="1"/>
    <xf numFmtId="0" fontId="3" fillId="0" borderId="102" xfId="0" applyFont="1" applyFill="1" applyBorder="1"/>
    <xf numFmtId="0" fontId="3" fillId="10" borderId="61" xfId="0" applyFont="1" applyFill="1" applyBorder="1"/>
    <xf numFmtId="0" fontId="3" fillId="0" borderId="15" xfId="0" applyFont="1" applyFill="1" applyBorder="1"/>
    <xf numFmtId="0" fontId="3" fillId="10" borderId="59" xfId="0" applyFont="1" applyFill="1" applyBorder="1"/>
    <xf numFmtId="3" fontId="12" fillId="8" borderId="41" xfId="0" applyNumberFormat="1" applyFont="1" applyFill="1" applyBorder="1" applyAlignment="1">
      <alignment horizontal="left"/>
    </xf>
    <xf numFmtId="0" fontId="12" fillId="8" borderId="65" xfId="0" applyFont="1" applyFill="1" applyBorder="1" applyAlignment="1">
      <alignment wrapText="1"/>
    </xf>
    <xf numFmtId="0" fontId="12" fillId="8" borderId="41" xfId="0" applyFont="1" applyFill="1" applyBorder="1"/>
    <xf numFmtId="0" fontId="12" fillId="8" borderId="65" xfId="0" applyFont="1" applyFill="1" applyBorder="1"/>
    <xf numFmtId="2" fontId="3" fillId="10" borderId="39" xfId="0" applyNumberFormat="1" applyFont="1" applyFill="1" applyBorder="1"/>
    <xf numFmtId="2" fontId="3" fillId="10" borderId="38" xfId="0" applyNumberFormat="1" applyFont="1" applyFill="1" applyBorder="1"/>
    <xf numFmtId="2" fontId="3" fillId="10" borderId="56" xfId="0" applyNumberFormat="1" applyFont="1" applyFill="1" applyBorder="1"/>
    <xf numFmtId="2" fontId="3" fillId="10" borderId="60" xfId="0" applyNumberFormat="1" applyFont="1" applyFill="1" applyBorder="1"/>
    <xf numFmtId="0" fontId="3" fillId="10" borderId="28" xfId="0" applyFont="1" applyFill="1" applyBorder="1"/>
    <xf numFmtId="0" fontId="3" fillId="10" borderId="103" xfId="0" applyFont="1" applyFill="1" applyBorder="1"/>
    <xf numFmtId="0" fontId="5" fillId="0" borderId="55" xfId="0" applyFont="1" applyFill="1" applyBorder="1" applyAlignment="1">
      <alignment horizontal="left"/>
    </xf>
    <xf numFmtId="0" fontId="5" fillId="0" borderId="50" xfId="0" applyFont="1" applyFill="1" applyBorder="1" applyAlignment="1">
      <alignment wrapText="1"/>
    </xf>
    <xf numFmtId="3" fontId="12" fillId="8" borderId="41" xfId="0" applyNumberFormat="1" applyFont="1" applyFill="1" applyBorder="1" applyAlignment="1">
      <alignment horizontal="center"/>
    </xf>
    <xf numFmtId="0" fontId="12" fillId="8" borderId="46" xfId="0" applyFont="1" applyFill="1" applyBorder="1"/>
    <xf numFmtId="2" fontId="11" fillId="8" borderId="65" xfId="0" applyNumberFormat="1" applyFont="1" applyFill="1" applyBorder="1" applyAlignment="1">
      <alignment horizontal="right"/>
    </xf>
    <xf numFmtId="0" fontId="3" fillId="8" borderId="15" xfId="0" applyFont="1" applyFill="1" applyBorder="1"/>
    <xf numFmtId="0" fontId="3" fillId="10" borderId="19" xfId="0" applyFont="1" applyFill="1" applyBorder="1"/>
    <xf numFmtId="9" fontId="3" fillId="10" borderId="61" xfId="4" applyFont="1" applyFill="1" applyBorder="1"/>
    <xf numFmtId="0" fontId="12" fillId="8" borderId="41" xfId="0" applyFont="1" applyFill="1" applyBorder="1" applyAlignment="1">
      <alignment horizontal="left"/>
    </xf>
    <xf numFmtId="0" fontId="12" fillId="8" borderId="46" xfId="0" applyFont="1" applyFill="1" applyBorder="1" applyAlignment="1">
      <alignment wrapText="1"/>
    </xf>
    <xf numFmtId="2" fontId="11" fillId="8" borderId="65" xfId="0" applyNumberFormat="1" applyFont="1" applyFill="1" applyBorder="1"/>
    <xf numFmtId="2" fontId="11" fillId="8" borderId="59" xfId="0" applyNumberFormat="1" applyFont="1" applyFill="1" applyBorder="1"/>
    <xf numFmtId="0" fontId="3" fillId="0" borderId="53" xfId="0" applyFont="1" applyFill="1" applyBorder="1"/>
    <xf numFmtId="2" fontId="3" fillId="10" borderId="19" xfId="0" applyNumberFormat="1" applyFont="1" applyFill="1" applyBorder="1"/>
    <xf numFmtId="2" fontId="3" fillId="10" borderId="61" xfId="0" applyNumberFormat="1" applyFont="1" applyFill="1" applyBorder="1"/>
    <xf numFmtId="0" fontId="3" fillId="10" borderId="92" xfId="0" applyFont="1" applyFill="1" applyBorder="1"/>
    <xf numFmtId="4" fontId="3" fillId="10" borderId="92" xfId="0" applyNumberFormat="1" applyFont="1" applyFill="1" applyBorder="1"/>
    <xf numFmtId="4" fontId="3" fillId="10" borderId="95" xfId="0" applyNumberFormat="1" applyFont="1" applyFill="1" applyBorder="1"/>
    <xf numFmtId="0" fontId="5" fillId="10" borderId="78" xfId="0" applyFont="1" applyFill="1" applyBorder="1"/>
    <xf numFmtId="0" fontId="5" fillId="10" borderId="91" xfId="0" applyFont="1" applyFill="1" applyBorder="1"/>
    <xf numFmtId="0" fontId="14" fillId="10" borderId="92" xfId="0" applyFont="1" applyFill="1" applyBorder="1"/>
    <xf numFmtId="2" fontId="3" fillId="10" borderId="92" xfId="0" applyNumberFormat="1" applyFont="1" applyFill="1" applyBorder="1"/>
    <xf numFmtId="0" fontId="3" fillId="10" borderId="95" xfId="0" applyFont="1" applyFill="1" applyBorder="1"/>
    <xf numFmtId="2" fontId="14" fillId="10" borderId="92" xfId="0" applyNumberFormat="1" applyFont="1" applyFill="1" applyBorder="1"/>
    <xf numFmtId="0" fontId="3" fillId="10" borderId="91" xfId="0" applyFont="1" applyFill="1" applyBorder="1"/>
    <xf numFmtId="2" fontId="3" fillId="10" borderId="95" xfId="0" applyNumberFormat="1" applyFont="1" applyFill="1" applyBorder="1"/>
    <xf numFmtId="0" fontId="3" fillId="10" borderId="78" xfId="0" applyFont="1" applyFill="1" applyBorder="1"/>
    <xf numFmtId="2" fontId="3" fillId="10" borderId="78" xfId="0" applyNumberFormat="1" applyFont="1" applyFill="1" applyBorder="1"/>
    <xf numFmtId="2" fontId="3" fillId="10" borderId="91" xfId="0" applyNumberFormat="1" applyFont="1" applyFill="1" applyBorder="1"/>
    <xf numFmtId="2" fontId="3" fillId="10" borderId="90" xfId="0" applyNumberFormat="1" applyFont="1" applyFill="1" applyBorder="1"/>
    <xf numFmtId="0" fontId="3" fillId="10" borderId="53" xfId="0" applyFont="1" applyFill="1" applyBorder="1"/>
    <xf numFmtId="0" fontId="3" fillId="0" borderId="44" xfId="0" applyFont="1" applyFill="1" applyBorder="1" applyAlignment="1">
      <alignment horizontal="left"/>
    </xf>
    <xf numFmtId="0" fontId="5" fillId="10" borderId="37" xfId="0" applyFont="1" applyFill="1" applyBorder="1" applyAlignment="1">
      <alignment horizontal="left"/>
    </xf>
    <xf numFmtId="0" fontId="5" fillId="10" borderId="37" xfId="0" applyFont="1" applyFill="1" applyBorder="1" applyAlignment="1">
      <alignment wrapText="1"/>
    </xf>
    <xf numFmtId="0" fontId="5" fillId="10" borderId="53" xfId="0" applyFont="1" applyFill="1" applyBorder="1" applyAlignment="1">
      <alignment wrapText="1"/>
    </xf>
    <xf numFmtId="0" fontId="12" fillId="0" borderId="53" xfId="0" applyFont="1" applyFill="1" applyBorder="1" applyAlignment="1">
      <alignment wrapText="1"/>
    </xf>
    <xf numFmtId="0" fontId="12" fillId="0" borderId="11" xfId="0" applyFont="1" applyFill="1" applyBorder="1" applyAlignment="1">
      <alignment wrapText="1"/>
    </xf>
    <xf numFmtId="0" fontId="14" fillId="10" borderId="53" xfId="0" applyFont="1" applyFill="1" applyBorder="1" applyAlignment="1">
      <alignment wrapText="1"/>
    </xf>
    <xf numFmtId="49" fontId="5" fillId="10" borderId="17" xfId="0" applyNumberFormat="1" applyFont="1" applyFill="1" applyBorder="1"/>
    <xf numFmtId="0" fontId="5" fillId="10" borderId="16" xfId="0" applyFont="1" applyFill="1" applyBorder="1" applyAlignment="1">
      <alignment horizontal="left"/>
    </xf>
    <xf numFmtId="0" fontId="14" fillId="10" borderId="42" xfId="0" applyFont="1" applyFill="1" applyBorder="1" applyAlignment="1">
      <alignment horizontal="left"/>
    </xf>
    <xf numFmtId="3" fontId="12" fillId="0" borderId="16" xfId="0" applyNumberFormat="1" applyFont="1" applyFill="1" applyBorder="1" applyAlignment="1">
      <alignment horizontal="left"/>
    </xf>
    <xf numFmtId="49" fontId="12" fillId="0" borderId="19" xfId="0" applyNumberFormat="1" applyFont="1" applyFill="1" applyBorder="1"/>
    <xf numFmtId="49" fontId="5" fillId="10" borderId="28" xfId="0" applyNumberFormat="1" applyFont="1" applyFill="1" applyBorder="1"/>
    <xf numFmtId="14" fontId="12" fillId="0" borderId="36" xfId="0" applyNumberFormat="1" applyFont="1" applyFill="1" applyBorder="1"/>
    <xf numFmtId="3" fontId="14" fillId="0" borderId="37" xfId="0" applyNumberFormat="1" applyFont="1" applyFill="1" applyBorder="1" applyAlignment="1">
      <alignment horizontal="left"/>
    </xf>
    <xf numFmtId="0" fontId="14" fillId="0" borderId="29" xfId="0" applyFont="1" applyFill="1" applyBorder="1" applyAlignment="1">
      <alignment vertical="center" wrapText="1"/>
    </xf>
    <xf numFmtId="14" fontId="12" fillId="0" borderId="18" xfId="0" applyNumberFormat="1" applyFont="1" applyFill="1" applyBorder="1"/>
    <xf numFmtId="3" fontId="14" fillId="0" borderId="11" xfId="0" applyNumberFormat="1" applyFont="1" applyFill="1" applyBorder="1" applyAlignment="1">
      <alignment horizontal="left"/>
    </xf>
    <xf numFmtId="0" fontId="14" fillId="0" borderId="102" xfId="0" applyFont="1" applyFill="1" applyBorder="1" applyAlignment="1">
      <alignment wrapText="1"/>
    </xf>
    <xf numFmtId="0" fontId="27" fillId="10" borderId="38" xfId="0" applyFont="1" applyFill="1" applyBorder="1"/>
    <xf numFmtId="4" fontId="27" fillId="10" borderId="38" xfId="0" applyNumberFormat="1" applyFont="1" applyFill="1" applyBorder="1"/>
    <xf numFmtId="2" fontId="3" fillId="0" borderId="31" xfId="0" applyNumberFormat="1" applyFont="1" applyFill="1" applyBorder="1"/>
    <xf numFmtId="0" fontId="3" fillId="0" borderId="57" xfId="0" applyFont="1" applyFill="1" applyBorder="1"/>
    <xf numFmtId="2" fontId="3" fillId="0" borderId="67" xfId="0" applyNumberFormat="1" applyFont="1" applyFill="1" applyBorder="1"/>
    <xf numFmtId="2" fontId="3" fillId="10" borderId="77" xfId="0" applyNumberFormat="1" applyFont="1" applyFill="1" applyBorder="1"/>
    <xf numFmtId="49" fontId="5" fillId="0" borderId="17" xfId="0" applyNumberFormat="1" applyFont="1" applyFill="1" applyBorder="1"/>
    <xf numFmtId="2" fontId="11" fillId="8" borderId="60" xfId="0" applyNumberFormat="1" applyFont="1" applyFill="1" applyBorder="1"/>
    <xf numFmtId="2" fontId="23" fillId="7" borderId="88" xfId="0" applyNumberFormat="1" applyFont="1" applyFill="1" applyBorder="1"/>
    <xf numFmtId="2" fontId="3" fillId="10" borderId="88" xfId="0" applyNumberFormat="1" applyFont="1" applyFill="1" applyBorder="1"/>
    <xf numFmtId="0" fontId="2" fillId="3" borderId="78" xfId="0" applyFont="1" applyFill="1" applyBorder="1" applyAlignment="1">
      <alignment horizontal="left" vertical="center" wrapText="1"/>
    </xf>
    <xf numFmtId="0" fontId="3" fillId="10" borderId="74" xfId="0" applyFont="1" applyFill="1" applyBorder="1"/>
    <xf numFmtId="0" fontId="5" fillId="10" borderId="19" xfId="0" applyFont="1" applyFill="1" applyBorder="1"/>
    <xf numFmtId="2" fontId="12" fillId="0" borderId="19" xfId="0" applyNumberFormat="1" applyFont="1" applyFill="1" applyBorder="1"/>
    <xf numFmtId="2" fontId="12" fillId="0" borderId="54" xfId="0" applyNumberFormat="1" applyFont="1" applyFill="1" applyBorder="1"/>
    <xf numFmtId="0" fontId="0" fillId="10" borderId="0" xfId="0" applyFill="1"/>
    <xf numFmtId="0" fontId="9" fillId="7" borderId="40" xfId="0" applyFont="1" applyFill="1" applyBorder="1" applyAlignment="1">
      <alignment vertical="center"/>
    </xf>
    <xf numFmtId="0" fontId="18" fillId="7" borderId="76" xfId="0" applyFont="1" applyFill="1" applyBorder="1" applyAlignment="1">
      <alignment horizontal="left" vertical="center"/>
    </xf>
    <xf numFmtId="0" fontId="18" fillId="7" borderId="76" xfId="0" applyFont="1" applyFill="1" applyBorder="1" applyAlignment="1">
      <alignment vertical="center" wrapText="1"/>
    </xf>
    <xf numFmtId="14" fontId="3" fillId="0" borderId="26" xfId="0" applyNumberFormat="1" applyFont="1" applyFill="1" applyBorder="1"/>
    <xf numFmtId="3" fontId="3" fillId="0" borderId="104" xfId="0" applyNumberFormat="1" applyFont="1" applyFill="1" applyBorder="1" applyAlignment="1">
      <alignment horizontal="left"/>
    </xf>
    <xf numFmtId="0" fontId="3" fillId="0" borderId="27" xfId="0" applyFont="1" applyFill="1" applyBorder="1" applyAlignment="1">
      <alignment wrapText="1"/>
    </xf>
    <xf numFmtId="0" fontId="3" fillId="0" borderId="90" xfId="0" applyFont="1" applyFill="1" applyBorder="1"/>
    <xf numFmtId="0" fontId="5" fillId="0" borderId="91" xfId="0" applyFont="1" applyFill="1" applyBorder="1"/>
    <xf numFmtId="0" fontId="3" fillId="0" borderId="91" xfId="0" applyFont="1" applyFill="1" applyBorder="1"/>
    <xf numFmtId="0" fontId="3" fillId="0" borderId="67" xfId="0" applyFont="1" applyFill="1" applyBorder="1"/>
    <xf numFmtId="0" fontId="11" fillId="0" borderId="51" xfId="0" applyFont="1" applyFill="1" applyBorder="1"/>
    <xf numFmtId="0" fontId="3" fillId="0" borderId="88" xfId="0" applyFont="1" applyFill="1" applyBorder="1"/>
    <xf numFmtId="0" fontId="26" fillId="9" borderId="79" xfId="0" applyFont="1" applyFill="1" applyBorder="1" applyAlignment="1">
      <alignment horizontal="center"/>
    </xf>
    <xf numFmtId="0" fontId="26" fillId="0" borderId="33" xfId="0" applyFont="1" applyFill="1" applyBorder="1"/>
    <xf numFmtId="0" fontId="28" fillId="3" borderId="78" xfId="0" applyFont="1" applyFill="1" applyBorder="1" applyAlignment="1">
      <alignment horizontal="center" vertical="center" wrapText="1"/>
    </xf>
    <xf numFmtId="0" fontId="28" fillId="3" borderId="78" xfId="0" applyFont="1" applyFill="1" applyBorder="1" applyAlignment="1">
      <alignment horizontal="left" vertical="center" wrapText="1"/>
    </xf>
    <xf numFmtId="0" fontId="30" fillId="3" borderId="32" xfId="0" applyFont="1" applyFill="1" applyBorder="1" applyAlignment="1">
      <alignment vertical="center"/>
    </xf>
    <xf numFmtId="0" fontId="30" fillId="3" borderId="33" xfId="0" applyFont="1" applyFill="1" applyBorder="1" applyAlignment="1">
      <alignment horizontal="left" vertical="center"/>
    </xf>
    <xf numFmtId="0" fontId="30" fillId="3" borderId="78" xfId="0" applyFont="1" applyFill="1" applyBorder="1" applyAlignment="1">
      <alignment horizontal="center" vertical="center" wrapText="1"/>
    </xf>
    <xf numFmtId="0" fontId="30" fillId="3" borderId="78" xfId="0" applyFont="1" applyFill="1" applyBorder="1" applyAlignment="1">
      <alignment horizontal="left" vertical="center" wrapText="1"/>
    </xf>
    <xf numFmtId="0" fontId="30" fillId="3" borderId="33" xfId="0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horizontal="left"/>
    </xf>
    <xf numFmtId="0" fontId="9" fillId="10" borderId="90" xfId="0" applyFont="1" applyFill="1" applyBorder="1" applyAlignment="1">
      <alignment wrapText="1"/>
    </xf>
    <xf numFmtId="0" fontId="7" fillId="0" borderId="90" xfId="0" applyFont="1" applyFill="1" applyBorder="1" applyAlignment="1">
      <alignment wrapText="1"/>
    </xf>
    <xf numFmtId="0" fontId="3" fillId="0" borderId="37" xfId="0" applyFont="1" applyFill="1" applyBorder="1" applyAlignment="1">
      <alignment horizontal="left"/>
    </xf>
    <xf numFmtId="0" fontId="3" fillId="0" borderId="58" xfId="0" applyFont="1" applyFill="1" applyBorder="1" applyAlignment="1">
      <alignment wrapText="1"/>
    </xf>
    <xf numFmtId="0" fontId="31" fillId="3" borderId="78" xfId="0" applyFont="1" applyFill="1" applyBorder="1" applyAlignment="1">
      <alignment vertical="center" wrapText="1"/>
    </xf>
    <xf numFmtId="0" fontId="30" fillId="3" borderId="78" xfId="0" applyFont="1" applyFill="1" applyBorder="1" applyAlignment="1">
      <alignment vertical="center" wrapText="1"/>
    </xf>
    <xf numFmtId="0" fontId="14" fillId="0" borderId="86" xfId="0" applyFont="1" applyFill="1" applyBorder="1" applyAlignment="1">
      <alignment wrapText="1"/>
    </xf>
    <xf numFmtId="14" fontId="12" fillId="0" borderId="34" xfId="0" applyNumberFormat="1" applyFont="1" applyFill="1" applyBorder="1"/>
    <xf numFmtId="3" fontId="11" fillId="0" borderId="35" xfId="0" applyNumberFormat="1" applyFont="1" applyFill="1" applyBorder="1" applyAlignment="1">
      <alignment horizontal="left"/>
    </xf>
    <xf numFmtId="0" fontId="11" fillId="0" borderId="84" xfId="0" applyFont="1" applyFill="1" applyBorder="1" applyAlignment="1">
      <alignment wrapText="1"/>
    </xf>
    <xf numFmtId="2" fontId="3" fillId="0" borderId="96" xfId="0" applyNumberFormat="1" applyFont="1" applyFill="1" applyBorder="1"/>
    <xf numFmtId="3" fontId="28" fillId="0" borderId="17" xfId="0" applyNumberFormat="1" applyFont="1" applyFill="1" applyBorder="1"/>
    <xf numFmtId="0" fontId="29" fillId="12" borderId="89" xfId="0" applyFont="1" applyFill="1" applyBorder="1" applyAlignment="1">
      <alignment vertical="center" wrapText="1"/>
    </xf>
    <xf numFmtId="0" fontId="29" fillId="12" borderId="33" xfId="0" applyFont="1" applyFill="1" applyBorder="1" applyAlignment="1">
      <alignment vertical="center" wrapText="1"/>
    </xf>
    <xf numFmtId="0" fontId="28" fillId="12" borderId="32" xfId="0" applyFont="1" applyFill="1" applyBorder="1" applyAlignment="1">
      <alignment horizontal="center" vertical="center" wrapText="1"/>
    </xf>
    <xf numFmtId="0" fontId="29" fillId="12" borderId="89" xfId="0" applyFont="1" applyFill="1" applyBorder="1" applyAlignment="1">
      <alignment vertical="center"/>
    </xf>
    <xf numFmtId="0" fontId="29" fillId="12" borderId="58" xfId="0" applyFont="1" applyFill="1" applyBorder="1"/>
    <xf numFmtId="0" fontId="29" fillId="0" borderId="89" xfId="0" applyFont="1" applyBorder="1"/>
    <xf numFmtId="0" fontId="29" fillId="0" borderId="31" xfId="0" applyFont="1" applyBorder="1"/>
    <xf numFmtId="2" fontId="29" fillId="10" borderId="22" xfId="0" applyNumberFormat="1" applyFont="1" applyFill="1" applyBorder="1" applyAlignment="1">
      <alignment horizontal="right" vertical="center" wrapText="1"/>
    </xf>
    <xf numFmtId="2" fontId="29" fillId="10" borderId="95" xfId="0" applyNumberFormat="1" applyFont="1" applyFill="1" applyBorder="1" applyAlignment="1">
      <alignment vertical="center"/>
    </xf>
    <xf numFmtId="2" fontId="29" fillId="0" borderId="70" xfId="0" applyNumberFormat="1" applyFont="1" applyBorder="1"/>
    <xf numFmtId="0" fontId="29" fillId="0" borderId="90" xfId="0" applyFont="1" applyBorder="1"/>
    <xf numFmtId="0" fontId="32" fillId="12" borderId="95" xfId="0" applyFont="1" applyFill="1" applyBorder="1" applyAlignment="1">
      <alignment wrapText="1"/>
    </xf>
    <xf numFmtId="0" fontId="32" fillId="12" borderId="12" xfId="0" applyFont="1" applyFill="1" applyBorder="1" applyAlignment="1">
      <alignment wrapText="1"/>
    </xf>
    <xf numFmtId="2" fontId="28" fillId="12" borderId="22" xfId="0" applyNumberFormat="1" applyFont="1" applyFill="1" applyBorder="1"/>
    <xf numFmtId="0" fontId="29" fillId="12" borderId="96" xfId="0" applyFont="1" applyFill="1" applyBorder="1"/>
    <xf numFmtId="0" fontId="29" fillId="0" borderId="78" xfId="0" applyFont="1" applyFill="1" applyBorder="1" applyAlignment="1">
      <alignment wrapText="1"/>
    </xf>
    <xf numFmtId="0" fontId="29" fillId="0" borderId="15" xfId="0" applyFont="1" applyFill="1" applyBorder="1" applyAlignment="1">
      <alignment wrapText="1"/>
    </xf>
    <xf numFmtId="2" fontId="29" fillId="0" borderId="14" xfId="0" applyNumberFormat="1" applyFont="1" applyFill="1" applyBorder="1"/>
    <xf numFmtId="0" fontId="29" fillId="0" borderId="78" xfId="0" applyFont="1" applyBorder="1"/>
    <xf numFmtId="0" fontId="32" fillId="0" borderId="78" xfId="0" applyFont="1" applyFill="1" applyBorder="1" applyAlignment="1">
      <alignment wrapText="1"/>
    </xf>
    <xf numFmtId="0" fontId="32" fillId="0" borderId="15" xfId="0" applyFont="1" applyFill="1" applyBorder="1" applyAlignment="1">
      <alignment wrapText="1"/>
    </xf>
    <xf numFmtId="2" fontId="29" fillId="0" borderId="36" xfId="0" applyNumberFormat="1" applyFont="1" applyFill="1" applyBorder="1"/>
    <xf numFmtId="2" fontId="29" fillId="0" borderId="99" xfId="0" applyNumberFormat="1" applyFont="1" applyBorder="1"/>
    <xf numFmtId="0" fontId="29" fillId="0" borderId="11" xfId="0" applyFont="1" applyFill="1" applyBorder="1" applyAlignment="1">
      <alignment wrapText="1"/>
    </xf>
    <xf numFmtId="2" fontId="29" fillId="0" borderId="18" xfId="0" applyNumberFormat="1" applyFont="1" applyFill="1" applyBorder="1"/>
    <xf numFmtId="2" fontId="29" fillId="0" borderId="92" xfId="0" applyNumberFormat="1" applyFont="1" applyBorder="1"/>
    <xf numFmtId="0" fontId="28" fillId="0" borderId="96" xfId="0" applyFont="1" applyFill="1" applyBorder="1" applyAlignment="1">
      <alignment wrapText="1"/>
    </xf>
    <xf numFmtId="0" fontId="28" fillId="0" borderId="35" xfId="0" applyFont="1" applyFill="1" applyBorder="1" applyAlignment="1">
      <alignment wrapText="1"/>
    </xf>
    <xf numFmtId="2" fontId="29" fillId="0" borderId="96" xfId="0" applyNumberFormat="1" applyFont="1" applyFill="1" applyBorder="1"/>
    <xf numFmtId="0" fontId="29" fillId="0" borderId="88" xfId="0" applyFont="1" applyBorder="1"/>
    <xf numFmtId="0" fontId="29" fillId="0" borderId="0" xfId="0" applyFont="1" applyFill="1" applyBorder="1" applyAlignment="1">
      <alignment wrapText="1"/>
    </xf>
    <xf numFmtId="2" fontId="29" fillId="0" borderId="20" xfId="0" applyNumberFormat="1" applyFont="1" applyFill="1" applyBorder="1"/>
    <xf numFmtId="0" fontId="29" fillId="0" borderId="89" xfId="0" applyFont="1" applyFill="1" applyBorder="1" applyAlignment="1">
      <alignment wrapText="1"/>
    </xf>
    <xf numFmtId="0" fontId="29" fillId="0" borderId="33" xfId="0" applyFont="1" applyFill="1" applyBorder="1" applyAlignment="1">
      <alignment wrapText="1"/>
    </xf>
    <xf numFmtId="2" fontId="29" fillId="0" borderId="32" xfId="0" applyNumberFormat="1" applyFont="1" applyFill="1" applyBorder="1"/>
    <xf numFmtId="2" fontId="29" fillId="0" borderId="88" xfId="0" applyNumberFormat="1" applyFont="1" applyBorder="1"/>
    <xf numFmtId="2" fontId="29" fillId="0" borderId="78" xfId="0" applyNumberFormat="1" applyFont="1" applyBorder="1"/>
    <xf numFmtId="0" fontId="29" fillId="12" borderId="78" xfId="0" applyFont="1" applyFill="1" applyBorder="1" applyAlignment="1">
      <alignment wrapText="1"/>
    </xf>
    <xf numFmtId="0" fontId="29" fillId="12" borderId="15" xfId="0" applyFont="1" applyFill="1" applyBorder="1" applyAlignment="1">
      <alignment wrapText="1"/>
    </xf>
    <xf numFmtId="2" fontId="28" fillId="12" borderId="14" xfId="0" applyNumberFormat="1" applyFont="1" applyFill="1" applyBorder="1"/>
    <xf numFmtId="0" fontId="29" fillId="12" borderId="88" xfId="0" applyFont="1" applyFill="1" applyBorder="1"/>
    <xf numFmtId="0" fontId="29" fillId="12" borderId="78" xfId="0" applyFont="1" applyFill="1" applyBorder="1"/>
    <xf numFmtId="0" fontId="29" fillId="0" borderId="90" xfId="0" applyFont="1" applyFill="1" applyBorder="1" applyAlignment="1">
      <alignment wrapText="1"/>
    </xf>
    <xf numFmtId="0" fontId="32" fillId="12" borderId="78" xfId="0" applyFont="1" applyFill="1" applyBorder="1" applyAlignment="1">
      <alignment wrapText="1"/>
    </xf>
    <xf numFmtId="0" fontId="32" fillId="12" borderId="15" xfId="0" applyFont="1" applyFill="1" applyBorder="1" applyAlignment="1">
      <alignment wrapText="1"/>
    </xf>
    <xf numFmtId="0" fontId="32" fillId="10" borderId="99" xfId="0" applyFont="1" applyFill="1" applyBorder="1" applyAlignment="1">
      <alignment wrapText="1"/>
    </xf>
    <xf numFmtId="0" fontId="32" fillId="10" borderId="37" xfId="0" applyFont="1" applyFill="1" applyBorder="1" applyAlignment="1">
      <alignment wrapText="1"/>
    </xf>
    <xf numFmtId="2" fontId="28" fillId="10" borderId="36" xfId="0" applyNumberFormat="1" applyFont="1" applyFill="1" applyBorder="1"/>
    <xf numFmtId="0" fontId="29" fillId="10" borderId="99" xfId="0" applyFont="1" applyFill="1" applyBorder="1"/>
    <xf numFmtId="0" fontId="32" fillId="10" borderId="91" xfId="0" applyFont="1" applyFill="1" applyBorder="1" applyAlignment="1">
      <alignment wrapText="1"/>
    </xf>
    <xf numFmtId="0" fontId="32" fillId="10" borderId="53" xfId="0" applyFont="1" applyFill="1" applyBorder="1" applyAlignment="1">
      <alignment wrapText="1"/>
    </xf>
    <xf numFmtId="2" fontId="28" fillId="10" borderId="17" xfId="0" applyNumberFormat="1" applyFont="1" applyFill="1" applyBorder="1"/>
    <xf numFmtId="0" fontId="29" fillId="10" borderId="91" xfId="0" applyFont="1" applyFill="1" applyBorder="1"/>
    <xf numFmtId="2" fontId="29" fillId="10" borderId="17" xfId="0" applyNumberFormat="1" applyFont="1" applyFill="1" applyBorder="1"/>
    <xf numFmtId="2" fontId="29" fillId="10" borderId="91" xfId="0" applyNumberFormat="1" applyFont="1" applyFill="1" applyBorder="1"/>
    <xf numFmtId="0" fontId="29" fillId="0" borderId="92" xfId="0" applyFont="1" applyBorder="1"/>
    <xf numFmtId="2" fontId="29" fillId="0" borderId="17" xfId="0" applyNumberFormat="1" applyFont="1" applyFill="1" applyBorder="1"/>
    <xf numFmtId="0" fontId="29" fillId="0" borderId="91" xfId="0" applyFont="1" applyBorder="1"/>
    <xf numFmtId="0" fontId="29" fillId="0" borderId="91" xfId="0" applyFont="1" applyFill="1" applyBorder="1" applyAlignment="1">
      <alignment wrapText="1"/>
    </xf>
    <xf numFmtId="0" fontId="29" fillId="0" borderId="53" xfId="0" applyFont="1" applyFill="1" applyBorder="1" applyAlignment="1">
      <alignment wrapText="1"/>
    </xf>
    <xf numFmtId="2" fontId="29" fillId="0" borderId="91" xfId="0" applyNumberFormat="1" applyFont="1" applyBorder="1"/>
    <xf numFmtId="2" fontId="29" fillId="0" borderId="67" xfId="0" applyNumberFormat="1" applyFont="1" applyBorder="1"/>
    <xf numFmtId="0" fontId="29" fillId="10" borderId="92" xfId="0" applyFont="1" applyFill="1" applyBorder="1"/>
    <xf numFmtId="0" fontId="29" fillId="0" borderId="70" xfId="0" applyFont="1" applyBorder="1"/>
    <xf numFmtId="2" fontId="29" fillId="10" borderId="22" xfId="0" applyNumberFormat="1" applyFont="1" applyFill="1" applyBorder="1"/>
    <xf numFmtId="2" fontId="29" fillId="10" borderId="95" xfId="0" applyNumberFormat="1" applyFont="1" applyFill="1" applyBorder="1"/>
    <xf numFmtId="2" fontId="29" fillId="0" borderId="96" xfId="0" applyNumberFormat="1" applyFont="1" applyBorder="1"/>
    <xf numFmtId="0" fontId="29" fillId="13" borderId="78" xfId="0" applyFont="1" applyFill="1" applyBorder="1" applyAlignment="1">
      <alignment wrapText="1"/>
    </xf>
    <xf numFmtId="0" fontId="29" fillId="13" borderId="15" xfId="0" applyFont="1" applyFill="1" applyBorder="1" applyAlignment="1">
      <alignment wrapText="1"/>
    </xf>
    <xf numFmtId="2" fontId="29" fillId="13" borderId="14" xfId="0" applyNumberFormat="1" applyFont="1" applyFill="1" applyBorder="1"/>
    <xf numFmtId="0" fontId="29" fillId="13" borderId="78" xfId="0" applyFont="1" applyFill="1" applyBorder="1"/>
    <xf numFmtId="0" fontId="28" fillId="10" borderId="99" xfId="0" applyFont="1" applyFill="1" applyBorder="1" applyAlignment="1">
      <alignment wrapText="1"/>
    </xf>
    <xf numFmtId="0" fontId="28" fillId="10" borderId="58" xfId="0" applyFont="1" applyFill="1" applyBorder="1" applyAlignment="1">
      <alignment wrapText="1"/>
    </xf>
    <xf numFmtId="2" fontId="29" fillId="10" borderId="20" xfId="0" applyNumberFormat="1" applyFont="1" applyFill="1" applyBorder="1"/>
    <xf numFmtId="0" fontId="29" fillId="0" borderId="67" xfId="0" applyFont="1" applyBorder="1"/>
    <xf numFmtId="2" fontId="29" fillId="0" borderId="34" xfId="0" applyNumberFormat="1" applyFont="1" applyFill="1" applyBorder="1"/>
    <xf numFmtId="2" fontId="29" fillId="0" borderId="72" xfId="0" applyNumberFormat="1" applyFont="1" applyBorder="1"/>
    <xf numFmtId="2" fontId="28" fillId="7" borderId="40" xfId="0" applyNumberFormat="1" applyFont="1" applyFill="1" applyBorder="1"/>
    <xf numFmtId="0" fontId="28" fillId="7" borderId="88" xfId="0" applyFont="1" applyFill="1" applyBorder="1"/>
    <xf numFmtId="2" fontId="28" fillId="7" borderId="88" xfId="0" applyNumberFormat="1" applyFont="1" applyFill="1" applyBorder="1"/>
    <xf numFmtId="2" fontId="29" fillId="7" borderId="78" xfId="0" applyNumberFormat="1" applyFont="1" applyFill="1" applyBorder="1"/>
    <xf numFmtId="2" fontId="29" fillId="7" borderId="65" xfId="0" applyNumberFormat="1" applyFont="1" applyFill="1" applyBorder="1"/>
    <xf numFmtId="0" fontId="29" fillId="0" borderId="20" xfId="0" applyFont="1" applyFill="1" applyBorder="1"/>
    <xf numFmtId="0" fontId="29" fillId="0" borderId="20" xfId="0" applyFont="1" applyBorder="1"/>
    <xf numFmtId="0" fontId="29" fillId="0" borderId="67" xfId="0" applyFont="1" applyFill="1" applyBorder="1" applyAlignment="1">
      <alignment wrapText="1"/>
    </xf>
    <xf numFmtId="0" fontId="29" fillId="0" borderId="36" xfId="0" applyFont="1" applyBorder="1"/>
    <xf numFmtId="0" fontId="29" fillId="0" borderId="58" xfId="0" applyFont="1" applyBorder="1"/>
    <xf numFmtId="4" fontId="29" fillId="0" borderId="96" xfId="0" applyNumberFormat="1" applyFont="1" applyFill="1" applyBorder="1"/>
    <xf numFmtId="4" fontId="28" fillId="7" borderId="40" xfId="0" applyNumberFormat="1" applyFont="1" applyFill="1" applyBorder="1"/>
    <xf numFmtId="2" fontId="29" fillId="7" borderId="14" xfId="0" applyNumberFormat="1" applyFont="1" applyFill="1" applyBorder="1"/>
    <xf numFmtId="0" fontId="28" fillId="3" borderId="58" xfId="0" applyFont="1" applyFill="1" applyBorder="1" applyAlignment="1">
      <alignment horizontal="center" vertical="center" wrapText="1"/>
    </xf>
    <xf numFmtId="0" fontId="28" fillId="3" borderId="99" xfId="0" applyFont="1" applyFill="1" applyBorder="1" applyAlignment="1">
      <alignment horizontal="center" vertical="center" wrapText="1"/>
    </xf>
    <xf numFmtId="2" fontId="29" fillId="0" borderId="76" xfId="0" applyNumberFormat="1" applyFont="1" applyFill="1" applyBorder="1" applyAlignment="1">
      <alignment wrapText="1"/>
    </xf>
    <xf numFmtId="2" fontId="28" fillId="7" borderId="76" xfId="0" applyNumberFormat="1" applyFont="1" applyFill="1" applyBorder="1" applyAlignment="1">
      <alignment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78" xfId="0" applyFont="1" applyFill="1" applyBorder="1" applyAlignment="1">
      <alignment horizontal="center" vertical="center" wrapText="1"/>
    </xf>
    <xf numFmtId="0" fontId="28" fillId="11" borderId="96" xfId="0" applyFont="1" applyFill="1" applyBorder="1" applyAlignment="1">
      <alignment wrapText="1"/>
    </xf>
    <xf numFmtId="0" fontId="28" fillId="11" borderId="35" xfId="0" applyFont="1" applyFill="1" applyBorder="1" applyAlignment="1">
      <alignment wrapText="1"/>
    </xf>
    <xf numFmtId="0" fontId="29" fillId="0" borderId="99" xfId="0" applyFont="1" applyFill="1" applyBorder="1" applyAlignment="1">
      <alignment wrapText="1"/>
    </xf>
    <xf numFmtId="0" fontId="29" fillId="0" borderId="58" xfId="0" applyFont="1" applyFill="1" applyBorder="1" applyAlignment="1">
      <alignment wrapText="1"/>
    </xf>
    <xf numFmtId="0" fontId="29" fillId="0" borderId="95" xfId="0" applyFont="1" applyFill="1" applyBorder="1" applyAlignment="1">
      <alignment wrapText="1"/>
    </xf>
    <xf numFmtId="0" fontId="29" fillId="0" borderId="12" xfId="0" applyFont="1" applyFill="1" applyBorder="1" applyAlignment="1">
      <alignment wrapText="1"/>
    </xf>
    <xf numFmtId="0" fontId="28" fillId="11" borderId="100" xfId="0" applyFont="1" applyFill="1" applyBorder="1" applyAlignment="1">
      <alignment wrapText="1"/>
    </xf>
    <xf numFmtId="0" fontId="28" fillId="11" borderId="13" xfId="0" applyFont="1" applyFill="1" applyBorder="1" applyAlignment="1">
      <alignment wrapText="1"/>
    </xf>
    <xf numFmtId="0" fontId="28" fillId="3" borderId="107" xfId="0" applyFont="1" applyFill="1" applyBorder="1" applyAlignment="1">
      <alignment wrapText="1"/>
    </xf>
    <xf numFmtId="0" fontId="28" fillId="3" borderId="25" xfId="0" applyFont="1" applyFill="1" applyBorder="1" applyAlignment="1">
      <alignment wrapText="1"/>
    </xf>
    <xf numFmtId="2" fontId="29" fillId="0" borderId="53" xfId="0" applyNumberFormat="1" applyFont="1" applyFill="1" applyBorder="1" applyAlignment="1">
      <alignment wrapText="1"/>
    </xf>
    <xf numFmtId="2" fontId="29" fillId="0" borderId="11" xfId="0" applyNumberFormat="1" applyFont="1" applyFill="1" applyBorder="1" applyAlignment="1">
      <alignment wrapText="1"/>
    </xf>
    <xf numFmtId="4" fontId="29" fillId="0" borderId="17" xfId="0" applyNumberFormat="1" applyFont="1" applyFill="1" applyBorder="1"/>
    <xf numFmtId="2" fontId="29" fillId="0" borderId="80" xfId="0" applyNumberFormat="1" applyFont="1" applyBorder="1"/>
    <xf numFmtId="2" fontId="29" fillId="0" borderId="89" xfId="0" applyNumberFormat="1" applyFont="1" applyBorder="1"/>
    <xf numFmtId="2" fontId="29" fillId="0" borderId="58" xfId="0" applyNumberFormat="1" applyFont="1" applyBorder="1"/>
    <xf numFmtId="4" fontId="29" fillId="0" borderId="18" xfId="0" applyNumberFormat="1" applyFont="1" applyFill="1" applyBorder="1"/>
    <xf numFmtId="2" fontId="29" fillId="0" borderId="95" xfId="0" applyNumberFormat="1" applyFont="1" applyBorder="1"/>
    <xf numFmtId="4" fontId="28" fillId="11" borderId="34" xfId="0" applyNumberFormat="1" applyFont="1" applyFill="1" applyBorder="1"/>
    <xf numFmtId="2" fontId="28" fillId="11" borderId="82" xfId="0" applyNumberFormat="1" applyFont="1" applyFill="1" applyBorder="1"/>
    <xf numFmtId="2" fontId="28" fillId="11" borderId="96" xfId="0" applyNumberFormat="1" applyFont="1" applyFill="1" applyBorder="1"/>
    <xf numFmtId="2" fontId="29" fillId="11" borderId="88" xfId="0" applyNumberFormat="1" applyFont="1" applyFill="1" applyBorder="1"/>
    <xf numFmtId="2" fontId="29" fillId="11" borderId="66" xfId="0" applyNumberFormat="1" applyFont="1" applyFill="1" applyBorder="1"/>
    <xf numFmtId="4" fontId="29" fillId="0" borderId="36" xfId="0" applyNumberFormat="1" applyFont="1" applyFill="1" applyBorder="1"/>
    <xf numFmtId="0" fontId="29" fillId="0" borderId="99" xfId="0" applyFont="1" applyBorder="1"/>
    <xf numFmtId="4" fontId="33" fillId="9" borderId="24" xfId="3" applyNumberFormat="1" applyFont="1" applyFill="1" applyBorder="1"/>
    <xf numFmtId="2" fontId="28" fillId="9" borderId="87" xfId="0" applyNumberFormat="1" applyFont="1" applyFill="1" applyBorder="1"/>
    <xf numFmtId="2" fontId="28" fillId="9" borderId="66" xfId="0" applyNumberFormat="1" applyFont="1" applyFill="1" applyBorder="1"/>
    <xf numFmtId="2" fontId="29" fillId="9" borderId="88" xfId="0" applyNumberFormat="1" applyFont="1" applyFill="1" applyBorder="1"/>
    <xf numFmtId="2" fontId="29" fillId="9" borderId="66" xfId="0" applyNumberFormat="1" applyFont="1" applyFill="1" applyBorder="1"/>
    <xf numFmtId="0" fontId="3" fillId="0" borderId="108" xfId="0" applyFont="1" applyFill="1" applyBorder="1"/>
    <xf numFmtId="0" fontId="5" fillId="0" borderId="57" xfId="0" applyFont="1" applyFill="1" applyBorder="1"/>
    <xf numFmtId="0" fontId="5" fillId="0" borderId="102" xfId="0" applyFont="1" applyFill="1" applyBorder="1"/>
    <xf numFmtId="0" fontId="5" fillId="0" borderId="29" xfId="0" applyFont="1" applyFill="1" applyBorder="1"/>
    <xf numFmtId="4" fontId="11" fillId="0" borderId="15" xfId="0" applyNumberFormat="1" applyFont="1" applyFill="1" applyBorder="1"/>
    <xf numFmtId="0" fontId="10" fillId="9" borderId="89" xfId="0" applyFont="1" applyFill="1" applyBorder="1"/>
    <xf numFmtId="0" fontId="11" fillId="8" borderId="92" xfId="0" applyFont="1" applyFill="1" applyBorder="1"/>
    <xf numFmtId="0" fontId="3" fillId="0" borderId="95" xfId="0" applyFont="1" applyFill="1" applyBorder="1"/>
    <xf numFmtId="0" fontId="3" fillId="0" borderId="78" xfId="0" applyFont="1" applyFill="1" applyBorder="1"/>
    <xf numFmtId="0" fontId="3" fillId="0" borderId="92" xfId="0" applyFont="1" applyFill="1" applyBorder="1"/>
    <xf numFmtId="0" fontId="5" fillId="0" borderId="78" xfId="0" applyFont="1" applyFill="1" applyBorder="1"/>
    <xf numFmtId="0" fontId="5" fillId="0" borderId="99" xfId="0" applyFont="1" applyFill="1" applyBorder="1"/>
    <xf numFmtId="4" fontId="11" fillId="0" borderId="78" xfId="0" applyNumberFormat="1" applyFont="1" applyFill="1" applyBorder="1"/>
    <xf numFmtId="0" fontId="3" fillId="0" borderId="99" xfId="0" applyFont="1" applyFill="1" applyBorder="1"/>
    <xf numFmtId="0" fontId="3" fillId="0" borderId="96" xfId="0" applyFont="1" applyFill="1" applyBorder="1"/>
    <xf numFmtId="2" fontId="11" fillId="10" borderId="65" xfId="0" applyNumberFormat="1" applyFont="1" applyFill="1" applyBorder="1"/>
    <xf numFmtId="2" fontId="3" fillId="0" borderId="70" xfId="0" applyNumberFormat="1" applyFont="1" applyFill="1" applyBorder="1"/>
    <xf numFmtId="2" fontId="3" fillId="0" borderId="68" xfId="0" applyNumberFormat="1" applyFont="1" applyFill="1" applyBorder="1"/>
    <xf numFmtId="2" fontId="11" fillId="0" borderId="65" xfId="0" applyNumberFormat="1" applyFont="1" applyFill="1" applyBorder="1"/>
    <xf numFmtId="2" fontId="3" fillId="0" borderId="58" xfId="0" applyNumberFormat="1" applyFont="1" applyFill="1" applyBorder="1"/>
    <xf numFmtId="2" fontId="3" fillId="0" borderId="65" xfId="0" applyNumberFormat="1" applyFont="1" applyFill="1" applyBorder="1"/>
    <xf numFmtId="2" fontId="11" fillId="0" borderId="67" xfId="0" applyNumberFormat="1" applyFont="1" applyFill="1" applyBorder="1"/>
    <xf numFmtId="2" fontId="11" fillId="0" borderId="68" xfId="0" applyNumberFormat="1" applyFont="1" applyFill="1" applyBorder="1"/>
    <xf numFmtId="2" fontId="11" fillId="0" borderId="70" xfId="0" applyNumberFormat="1" applyFont="1" applyFill="1" applyBorder="1"/>
    <xf numFmtId="2" fontId="11" fillId="0" borderId="66" xfId="0" applyNumberFormat="1" applyFont="1" applyFill="1" applyBorder="1"/>
    <xf numFmtId="2" fontId="3" fillId="0" borderId="72" xfId="0" applyNumberFormat="1" applyFont="1" applyFill="1" applyBorder="1"/>
    <xf numFmtId="2" fontId="3" fillId="0" borderId="30" xfId="0" applyNumberFormat="1" applyFont="1" applyFill="1" applyBorder="1"/>
    <xf numFmtId="2" fontId="3" fillId="0" borderId="16" xfId="0" applyNumberFormat="1" applyFont="1" applyFill="1" applyBorder="1"/>
    <xf numFmtId="2" fontId="3" fillId="0" borderId="45" xfId="0" applyNumberFormat="1" applyFont="1" applyFill="1" applyBorder="1"/>
    <xf numFmtId="2" fontId="3" fillId="0" borderId="42" xfId="0" applyNumberFormat="1" applyFont="1" applyFill="1" applyBorder="1"/>
    <xf numFmtId="2" fontId="11" fillId="0" borderId="31" xfId="0" applyNumberFormat="1" applyFont="1" applyFill="1" applyBorder="1"/>
    <xf numFmtId="2" fontId="23" fillId="7" borderId="65" xfId="0" applyNumberFormat="1" applyFont="1" applyFill="1" applyBorder="1"/>
    <xf numFmtId="0" fontId="26" fillId="9" borderId="89" xfId="0" applyFont="1" applyFill="1" applyBorder="1" applyAlignment="1">
      <alignment horizontal="center"/>
    </xf>
    <xf numFmtId="0" fontId="26" fillId="9" borderId="90" xfId="0" applyFont="1" applyFill="1" applyBorder="1" applyAlignment="1">
      <alignment horizontal="center"/>
    </xf>
    <xf numFmtId="0" fontId="26" fillId="9" borderId="88" xfId="0" applyFont="1" applyFill="1" applyBorder="1" applyAlignment="1">
      <alignment horizontal="center"/>
    </xf>
    <xf numFmtId="0" fontId="26" fillId="9" borderId="78" xfId="0" applyFont="1" applyFill="1" applyBorder="1" applyAlignment="1">
      <alignment horizontal="center"/>
    </xf>
    <xf numFmtId="0" fontId="14" fillId="0" borderId="92" xfId="0" applyFont="1" applyFill="1" applyBorder="1"/>
    <xf numFmtId="2" fontId="3" fillId="0" borderId="92" xfId="0" applyNumberFormat="1" applyFont="1" applyFill="1" applyBorder="1"/>
    <xf numFmtId="2" fontId="14" fillId="0" borderId="91" xfId="0" applyNumberFormat="1" applyFont="1" applyFill="1" applyBorder="1"/>
    <xf numFmtId="2" fontId="3" fillId="0" borderId="95" xfId="0" applyNumberFormat="1" applyFont="1" applyFill="1" applyBorder="1"/>
    <xf numFmtId="2" fontId="3" fillId="0" borderId="99" xfId="0" applyNumberFormat="1" applyFont="1" applyFill="1" applyBorder="1"/>
    <xf numFmtId="0" fontId="11" fillId="8" borderId="78" xfId="0" applyFont="1" applyFill="1" applyBorder="1"/>
    <xf numFmtId="0" fontId="11" fillId="8" borderId="88" xfId="0" applyFont="1" applyFill="1" applyBorder="1"/>
    <xf numFmtId="2" fontId="29" fillId="0" borderId="37" xfId="0" applyNumberFormat="1" applyFont="1" applyFill="1" applyBorder="1" applyAlignment="1">
      <alignment vertical="center" wrapText="1"/>
    </xf>
    <xf numFmtId="2" fontId="29" fillId="0" borderId="99" xfId="0" applyNumberFormat="1" applyFont="1" applyFill="1" applyBorder="1" applyAlignment="1">
      <alignment vertical="center" wrapText="1"/>
    </xf>
    <xf numFmtId="2" fontId="29" fillId="0" borderId="90" xfId="0" applyNumberFormat="1" applyFont="1" applyFill="1" applyBorder="1" applyAlignment="1">
      <alignment wrapText="1"/>
    </xf>
    <xf numFmtId="2" fontId="29" fillId="0" borderId="88" xfId="0" applyNumberFormat="1" applyFont="1" applyFill="1" applyBorder="1" applyAlignment="1">
      <alignment wrapText="1"/>
    </xf>
    <xf numFmtId="2" fontId="28" fillId="7" borderId="88" xfId="0" applyNumberFormat="1" applyFont="1" applyFill="1" applyBorder="1" applyAlignment="1">
      <alignment wrapText="1"/>
    </xf>
    <xf numFmtId="0" fontId="28" fillId="7" borderId="76" xfId="0" applyFont="1" applyFill="1" applyBorder="1" applyAlignment="1">
      <alignment wrapText="1"/>
    </xf>
    <xf numFmtId="2" fontId="29" fillId="0" borderId="92" xfId="0" applyNumberFormat="1" applyFont="1" applyFill="1" applyBorder="1" applyAlignment="1">
      <alignment wrapText="1"/>
    </xf>
    <xf numFmtId="4" fontId="33" fillId="11" borderId="23" xfId="2" applyNumberFormat="1" applyFont="1" applyFill="1" applyBorder="1" applyAlignment="1"/>
    <xf numFmtId="2" fontId="28" fillId="11" borderId="81" xfId="0" applyNumberFormat="1" applyFont="1" applyFill="1" applyBorder="1" applyAlignment="1"/>
    <xf numFmtId="2" fontId="28" fillId="11" borderId="100" xfId="0" applyNumberFormat="1" applyFont="1" applyFill="1" applyBorder="1" applyAlignment="1"/>
    <xf numFmtId="2" fontId="29" fillId="11" borderId="105" xfId="0" applyNumberFormat="1" applyFont="1" applyFill="1" applyBorder="1" applyAlignment="1"/>
    <xf numFmtId="2" fontId="29" fillId="11" borderId="106" xfId="0" applyNumberFormat="1" applyFont="1" applyFill="1" applyBorder="1" applyAlignment="1"/>
    <xf numFmtId="2" fontId="3" fillId="0" borderId="90" xfId="0" applyNumberFormat="1" applyFont="1" applyFill="1" applyBorder="1"/>
    <xf numFmtId="2" fontId="3" fillId="0" borderId="91" xfId="0" applyNumberFormat="1" applyFont="1" applyFill="1" applyBorder="1"/>
    <xf numFmtId="2" fontId="3" fillId="10" borderId="28" xfId="0" applyNumberFormat="1" applyFont="1" applyFill="1" applyBorder="1"/>
    <xf numFmtId="2" fontId="29" fillId="10" borderId="95" xfId="0" applyNumberFormat="1" applyFont="1" applyFill="1" applyBorder="1" applyAlignment="1">
      <alignment vertical="center" wrapText="1"/>
    </xf>
    <xf numFmtId="2" fontId="29" fillId="10" borderId="12" xfId="0" applyNumberFormat="1" applyFont="1" applyFill="1" applyBorder="1" applyAlignment="1">
      <alignment vertical="center" wrapText="1"/>
    </xf>
    <xf numFmtId="2" fontId="29" fillId="0" borderId="0" xfId="0" applyNumberFormat="1" applyFont="1" applyFill="1" applyBorder="1" applyAlignment="1">
      <alignment wrapText="1"/>
    </xf>
    <xf numFmtId="2" fontId="29" fillId="10" borderId="91" xfId="0" applyNumberFormat="1" applyFont="1" applyFill="1" applyBorder="1" applyAlignment="1">
      <alignment wrapText="1"/>
    </xf>
    <xf numFmtId="2" fontId="32" fillId="0" borderId="92" xfId="0" applyNumberFormat="1" applyFont="1" applyFill="1" applyBorder="1" applyAlignment="1">
      <alignment wrapText="1"/>
    </xf>
    <xf numFmtId="2" fontId="32" fillId="0" borderId="91" xfId="0" applyNumberFormat="1" applyFont="1" applyFill="1" applyBorder="1" applyAlignment="1">
      <alignment wrapText="1"/>
    </xf>
    <xf numFmtId="2" fontId="29" fillId="0" borderId="91" xfId="0" applyNumberFormat="1" applyFont="1" applyFill="1" applyBorder="1" applyAlignment="1">
      <alignment wrapText="1"/>
    </xf>
    <xf numFmtId="2" fontId="32" fillId="10" borderId="91" xfId="0" applyNumberFormat="1" applyFont="1" applyFill="1" applyBorder="1" applyAlignment="1">
      <alignment wrapText="1"/>
    </xf>
    <xf numFmtId="2" fontId="29" fillId="10" borderId="90" xfId="0" applyNumberFormat="1" applyFont="1" applyFill="1" applyBorder="1" applyAlignment="1">
      <alignment wrapText="1"/>
    </xf>
    <xf numFmtId="2" fontId="29" fillId="10" borderId="95" xfId="0" applyNumberFormat="1" applyFont="1" applyFill="1" applyBorder="1" applyAlignment="1">
      <alignment wrapText="1"/>
    </xf>
    <xf numFmtId="2" fontId="29" fillId="10" borderId="53" xfId="0" applyNumberFormat="1" applyFont="1" applyFill="1" applyBorder="1" applyAlignment="1">
      <alignment wrapText="1"/>
    </xf>
    <xf numFmtId="2" fontId="32" fillId="0" borderId="11" xfId="0" applyNumberFormat="1" applyFont="1" applyFill="1" applyBorder="1" applyAlignment="1">
      <alignment wrapText="1"/>
    </xf>
    <xf numFmtId="2" fontId="32" fillId="0" borderId="53" xfId="0" applyNumberFormat="1" applyFont="1" applyFill="1" applyBorder="1" applyAlignment="1">
      <alignment wrapText="1"/>
    </xf>
    <xf numFmtId="2" fontId="32" fillId="10" borderId="53" xfId="0" applyNumberFormat="1" applyFont="1" applyFill="1" applyBorder="1" applyAlignment="1">
      <alignment wrapText="1"/>
    </xf>
    <xf numFmtId="2" fontId="29" fillId="10" borderId="0" xfId="0" applyNumberFormat="1" applyFont="1" applyFill="1" applyBorder="1" applyAlignment="1">
      <alignment wrapText="1"/>
    </xf>
    <xf numFmtId="2" fontId="29" fillId="10" borderId="12" xfId="0" applyNumberFormat="1" applyFont="1" applyFill="1" applyBorder="1" applyAlignment="1">
      <alignment wrapText="1"/>
    </xf>
    <xf numFmtId="0" fontId="14" fillId="0" borderId="0" xfId="0" applyFont="1" applyFill="1"/>
    <xf numFmtId="0" fontId="34" fillId="0" borderId="0" xfId="0" applyFont="1" applyFill="1"/>
    <xf numFmtId="2" fontId="29" fillId="0" borderId="20" xfId="0" applyNumberFormat="1" applyFont="1" applyBorder="1"/>
    <xf numFmtId="2" fontId="1" fillId="7" borderId="78" xfId="0" applyNumberFormat="1" applyFont="1" applyFill="1" applyBorder="1" applyAlignment="1">
      <alignment horizontal="center" vertical="center"/>
    </xf>
    <xf numFmtId="0" fontId="29" fillId="0" borderId="90" xfId="0" applyFont="1" applyBorder="1" applyAlignment="1">
      <alignment horizontal="center"/>
    </xf>
    <xf numFmtId="14" fontId="3" fillId="10" borderId="20" xfId="0" applyNumberFormat="1" applyFont="1" applyFill="1" applyBorder="1"/>
    <xf numFmtId="0" fontId="3" fillId="10" borderId="0" xfId="0" applyFont="1" applyFill="1" applyBorder="1" applyAlignment="1">
      <alignment wrapText="1"/>
    </xf>
    <xf numFmtId="0" fontId="29" fillId="10" borderId="95" xfId="0" applyFont="1" applyFill="1" applyBorder="1"/>
    <xf numFmtId="0" fontId="29" fillId="0" borderId="68" xfId="0" applyFont="1" applyBorder="1"/>
    <xf numFmtId="2" fontId="29" fillId="10" borderId="12" xfId="0" applyNumberFormat="1" applyFont="1" applyFill="1" applyBorder="1"/>
    <xf numFmtId="14" fontId="3" fillId="10" borderId="38" xfId="0" applyNumberFormat="1" applyFont="1" applyFill="1" applyBorder="1"/>
    <xf numFmtId="3" fontId="12" fillId="10" borderId="38" xfId="0" applyNumberFormat="1" applyFont="1" applyFill="1" applyBorder="1" applyAlignment="1">
      <alignment horizontal="left"/>
    </xf>
    <xf numFmtId="0" fontId="3" fillId="10" borderId="38" xfId="0" applyFont="1" applyFill="1" applyBorder="1" applyAlignment="1">
      <alignment wrapText="1"/>
    </xf>
    <xf numFmtId="2" fontId="29" fillId="10" borderId="38" xfId="0" applyNumberFormat="1" applyFont="1" applyFill="1" applyBorder="1" applyAlignment="1">
      <alignment wrapText="1"/>
    </xf>
    <xf numFmtId="2" fontId="0" fillId="0" borderId="0" xfId="0" applyNumberFormat="1"/>
    <xf numFmtId="2" fontId="11" fillId="10" borderId="32" xfId="0" applyNumberFormat="1" applyFont="1" applyFill="1" applyBorder="1"/>
    <xf numFmtId="2" fontId="11" fillId="10" borderId="36" xfId="0" applyNumberFormat="1" applyFont="1" applyFill="1" applyBorder="1"/>
    <xf numFmtId="2" fontId="14" fillId="10" borderId="17" xfId="0" applyNumberFormat="1" applyFont="1" applyFill="1" applyBorder="1"/>
    <xf numFmtId="2" fontId="14" fillId="10" borderId="18" xfId="0" applyNumberFormat="1" applyFont="1" applyFill="1" applyBorder="1"/>
    <xf numFmtId="2" fontId="14" fillId="10" borderId="22" xfId="0" applyNumberFormat="1" applyFont="1" applyFill="1" applyBorder="1"/>
    <xf numFmtId="2" fontId="14" fillId="10" borderId="14" xfId="0" applyNumberFormat="1" applyFont="1" applyFill="1" applyBorder="1"/>
    <xf numFmtId="2" fontId="14" fillId="10" borderId="20" xfId="0" applyNumberFormat="1" applyFont="1" applyFill="1" applyBorder="1"/>
    <xf numFmtId="2" fontId="14" fillId="10" borderId="40" xfId="0" applyNumberFormat="1" applyFont="1" applyFill="1" applyBorder="1"/>
    <xf numFmtId="2" fontId="11" fillId="8" borderId="32" xfId="0" applyNumberFormat="1" applyFont="1" applyFill="1" applyBorder="1"/>
    <xf numFmtId="2" fontId="14" fillId="10" borderId="36" xfId="0" applyNumberFormat="1" applyFont="1" applyFill="1" applyBorder="1"/>
    <xf numFmtId="2" fontId="11" fillId="10" borderId="20" xfId="0" applyNumberFormat="1" applyFont="1" applyFill="1" applyBorder="1"/>
    <xf numFmtId="2" fontId="11" fillId="10" borderId="14" xfId="0" applyNumberFormat="1" applyFont="1" applyFill="1" applyBorder="1"/>
    <xf numFmtId="2" fontId="11" fillId="10" borderId="17" xfId="0" applyNumberFormat="1" applyFont="1" applyFill="1" applyBorder="1"/>
    <xf numFmtId="2" fontId="11" fillId="10" borderId="18" xfId="0" applyNumberFormat="1" applyFont="1" applyFill="1" applyBorder="1"/>
    <xf numFmtId="2" fontId="11" fillId="8" borderId="14" xfId="0" applyNumberFormat="1" applyFont="1" applyFill="1" applyBorder="1"/>
    <xf numFmtId="2" fontId="14" fillId="10" borderId="32" xfId="0" applyNumberFormat="1" applyFont="1" applyFill="1" applyBorder="1"/>
    <xf numFmtId="2" fontId="14" fillId="10" borderId="34" xfId="0" applyNumberFormat="1" applyFont="1" applyFill="1" applyBorder="1"/>
    <xf numFmtId="2" fontId="11" fillId="10" borderId="34" xfId="0" applyNumberFormat="1" applyFont="1" applyFill="1" applyBorder="1"/>
    <xf numFmtId="2" fontId="11" fillId="10" borderId="22" xfId="0" applyNumberFormat="1" applyFont="1" applyFill="1" applyBorder="1"/>
    <xf numFmtId="2" fontId="23" fillId="7" borderId="14" xfId="0" applyNumberFormat="1" applyFont="1" applyFill="1" applyBorder="1"/>
    <xf numFmtId="0" fontId="10" fillId="9" borderId="78" xfId="0" applyFont="1" applyFill="1" applyBorder="1"/>
    <xf numFmtId="0" fontId="10" fillId="9" borderId="65" xfId="0" applyFont="1" applyFill="1" applyBorder="1"/>
    <xf numFmtId="0" fontId="10" fillId="9" borderId="90" xfId="0" applyFont="1" applyFill="1" applyBorder="1"/>
    <xf numFmtId="0" fontId="10" fillId="9" borderId="31" xfId="0" applyFont="1" applyFill="1" applyBorder="1"/>
    <xf numFmtId="2" fontId="3" fillId="8" borderId="32" xfId="0" applyNumberFormat="1" applyFont="1" applyFill="1" applyBorder="1"/>
    <xf numFmtId="0" fontId="3" fillId="0" borderId="102" xfId="0" applyFont="1" applyFill="1" applyBorder="1" applyAlignment="1">
      <alignment horizontal="center" vertical="center"/>
    </xf>
    <xf numFmtId="0" fontId="5" fillId="0" borderId="102" xfId="0" applyFont="1" applyFill="1" applyBorder="1" applyAlignment="1">
      <alignment horizontal="center" vertical="center"/>
    </xf>
    <xf numFmtId="0" fontId="14" fillId="0" borderId="102" xfId="0" applyFont="1" applyFill="1" applyBorder="1" applyAlignment="1">
      <alignment horizontal="center" vertical="center"/>
    </xf>
    <xf numFmtId="0" fontId="11" fillId="0" borderId="102" xfId="0" applyFont="1" applyFill="1" applyBorder="1" applyAlignment="1">
      <alignment horizontal="center" vertical="center"/>
    </xf>
    <xf numFmtId="2" fontId="14" fillId="8" borderId="102" xfId="0" applyNumberFormat="1" applyFont="1" applyFill="1" applyBorder="1" applyAlignment="1">
      <alignment horizontal="center" vertical="center"/>
    </xf>
    <xf numFmtId="0" fontId="14" fillId="10" borderId="102" xfId="0" applyFont="1" applyFill="1" applyBorder="1" applyAlignment="1">
      <alignment horizontal="center" vertical="center"/>
    </xf>
    <xf numFmtId="2" fontId="1" fillId="7" borderId="102" xfId="0" applyNumberFormat="1" applyFont="1" applyFill="1" applyBorder="1" applyAlignment="1">
      <alignment horizontal="center" vertical="center"/>
    </xf>
    <xf numFmtId="0" fontId="3" fillId="8" borderId="38" xfId="0" applyFont="1" applyFill="1" applyBorder="1"/>
  </cellXfs>
  <cellStyles count="5">
    <cellStyle name="Čiarka" xfId="1" builtinId="3"/>
    <cellStyle name="Dobrá" xfId="2" builtinId="26"/>
    <cellStyle name="Neutrálna" xfId="3" builtinId="28"/>
    <cellStyle name="Normálna" xfId="0" builtinId="0"/>
    <cellStyle name="Percentá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opLeftCell="A37" workbookViewId="0">
      <selection activeCell="I51" sqref="I51"/>
    </sheetView>
  </sheetViews>
  <sheetFormatPr defaultRowHeight="12.5" x14ac:dyDescent="0.25"/>
  <cols>
    <col min="1" max="1" width="10.1796875" bestFit="1" customWidth="1"/>
    <col min="3" max="3" width="34.81640625" customWidth="1"/>
    <col min="4" max="4" width="13.453125" customWidth="1"/>
    <col min="5" max="5" width="12.81640625" customWidth="1"/>
    <col min="6" max="6" width="9.26953125" customWidth="1"/>
    <col min="7" max="7" width="13.7265625" customWidth="1"/>
    <col min="8" max="8" width="11.26953125" customWidth="1"/>
    <col min="9" max="9" width="26.54296875" customWidth="1"/>
  </cols>
  <sheetData>
    <row r="1" spans="1:11" ht="26.5" thickBot="1" x14ac:dyDescent="0.3">
      <c r="A1" s="482" t="s">
        <v>37</v>
      </c>
      <c r="B1" s="483"/>
      <c r="C1" s="492"/>
      <c r="D1" s="493" t="s">
        <v>276</v>
      </c>
      <c r="E1" s="486" t="s">
        <v>277</v>
      </c>
      <c r="F1" s="484" t="s">
        <v>261</v>
      </c>
      <c r="G1" s="485" t="s">
        <v>269</v>
      </c>
      <c r="H1" s="485" t="s">
        <v>282</v>
      </c>
      <c r="I1" s="485" t="s">
        <v>283</v>
      </c>
      <c r="J1" s="485" t="s">
        <v>284</v>
      </c>
      <c r="K1" s="485" t="s">
        <v>294</v>
      </c>
    </row>
    <row r="2" spans="1:11" ht="15.5" x14ac:dyDescent="0.3">
      <c r="A2" s="359" t="s">
        <v>198</v>
      </c>
      <c r="B2" s="358"/>
      <c r="C2" s="362"/>
      <c r="D2" s="500"/>
      <c r="E2" s="501"/>
      <c r="F2" s="502"/>
      <c r="G2" s="503"/>
      <c r="H2" s="504"/>
      <c r="I2" s="505"/>
      <c r="J2" s="506"/>
      <c r="K2" s="506"/>
    </row>
    <row r="3" spans="1:11" ht="13" x14ac:dyDescent="0.3">
      <c r="A3" s="361" t="s">
        <v>205</v>
      </c>
      <c r="B3" s="360">
        <v>711</v>
      </c>
      <c r="C3" s="363" t="s">
        <v>254</v>
      </c>
      <c r="D3" s="684">
        <v>0</v>
      </c>
      <c r="E3" s="685">
        <v>0</v>
      </c>
      <c r="F3" s="507">
        <v>6500</v>
      </c>
      <c r="G3" s="508">
        <v>5319</v>
      </c>
      <c r="H3" s="509">
        <v>0</v>
      </c>
      <c r="I3" s="510"/>
      <c r="J3" s="506"/>
      <c r="K3" s="506"/>
    </row>
    <row r="4" spans="1:11" ht="13.5" thickBot="1" x14ac:dyDescent="0.35">
      <c r="A4" s="231" t="s">
        <v>177</v>
      </c>
      <c r="B4" s="232"/>
      <c r="C4" s="233"/>
      <c r="D4" s="511"/>
      <c r="E4" s="512"/>
      <c r="F4" s="513"/>
      <c r="G4" s="514"/>
      <c r="H4" s="514"/>
      <c r="I4" s="510"/>
      <c r="J4" s="506"/>
      <c r="K4" s="506"/>
    </row>
    <row r="5" spans="1:11" ht="11.5" customHeight="1" thickBot="1" x14ac:dyDescent="0.35">
      <c r="A5" s="132" t="s">
        <v>178</v>
      </c>
      <c r="B5" s="63"/>
      <c r="C5" s="364"/>
      <c r="D5" s="515"/>
      <c r="E5" s="516"/>
      <c r="F5" s="517"/>
      <c r="G5" s="518"/>
      <c r="H5" s="518"/>
      <c r="I5" s="510"/>
      <c r="J5" s="506"/>
      <c r="K5" s="506"/>
    </row>
    <row r="6" spans="1:11" ht="11.5" customHeight="1" thickBot="1" x14ac:dyDescent="0.35">
      <c r="A6" s="132"/>
      <c r="B6" s="37">
        <v>710</v>
      </c>
      <c r="C6" s="365" t="s">
        <v>179</v>
      </c>
      <c r="D6" s="519"/>
      <c r="E6" s="520"/>
      <c r="F6" s="517"/>
      <c r="G6" s="518"/>
      <c r="H6" s="518"/>
      <c r="I6" s="510"/>
      <c r="J6" s="506"/>
      <c r="K6" s="506"/>
    </row>
    <row r="7" spans="1:11" ht="11.5" customHeight="1" x14ac:dyDescent="0.3">
      <c r="A7" s="444"/>
      <c r="B7" s="445">
        <v>716</v>
      </c>
      <c r="C7" s="446" t="s">
        <v>292</v>
      </c>
      <c r="D7" s="670">
        <v>744</v>
      </c>
      <c r="E7" s="669">
        <v>0</v>
      </c>
      <c r="F7" s="521">
        <v>500</v>
      </c>
      <c r="G7" s="522">
        <v>0</v>
      </c>
      <c r="H7" s="522">
        <v>0</v>
      </c>
      <c r="I7" s="704">
        <v>2000</v>
      </c>
      <c r="J7" s="506"/>
      <c r="K7" s="506"/>
    </row>
    <row r="8" spans="1:11" ht="11.5" customHeight="1" x14ac:dyDescent="0.3">
      <c r="A8" s="447"/>
      <c r="B8" s="448">
        <v>717001</v>
      </c>
      <c r="C8" s="449" t="s">
        <v>291</v>
      </c>
      <c r="D8" s="675">
        <v>0</v>
      </c>
      <c r="E8" s="607">
        <v>0</v>
      </c>
      <c r="F8" s="524">
        <v>20000</v>
      </c>
      <c r="G8" s="525">
        <v>18898.63</v>
      </c>
      <c r="H8" s="525">
        <v>0</v>
      </c>
      <c r="I8" s="510"/>
      <c r="J8" s="506"/>
      <c r="K8" s="506"/>
    </row>
    <row r="9" spans="1:11" ht="11.5" customHeight="1" thickBot="1" x14ac:dyDescent="0.35">
      <c r="A9" s="495" t="s">
        <v>207</v>
      </c>
      <c r="B9" s="496" t="s">
        <v>208</v>
      </c>
      <c r="C9" s="497"/>
      <c r="D9" s="526"/>
      <c r="E9" s="527"/>
      <c r="F9" s="528"/>
      <c r="G9" s="529"/>
      <c r="H9" s="529"/>
      <c r="I9" s="510"/>
      <c r="J9" s="506"/>
      <c r="K9" s="506"/>
    </row>
    <row r="10" spans="1:11" ht="11.5" customHeight="1" thickBot="1" x14ac:dyDescent="0.35">
      <c r="A10" s="133"/>
      <c r="B10" s="487"/>
      <c r="C10" s="494" t="s">
        <v>279</v>
      </c>
      <c r="D10" s="671">
        <v>2840</v>
      </c>
      <c r="E10" s="530">
        <v>880.73</v>
      </c>
      <c r="F10" s="531">
        <v>0</v>
      </c>
      <c r="G10" s="535">
        <v>0</v>
      </c>
      <c r="H10" s="535">
        <v>0</v>
      </c>
      <c r="I10" s="510"/>
      <c r="J10" s="506"/>
      <c r="K10" s="506"/>
    </row>
    <row r="11" spans="1:11" ht="11.5" customHeight="1" thickBot="1" x14ac:dyDescent="0.35">
      <c r="A11" s="134"/>
      <c r="B11" s="135"/>
      <c r="C11" s="366" t="s">
        <v>255</v>
      </c>
      <c r="D11" s="532"/>
      <c r="E11" s="533"/>
      <c r="F11" s="534"/>
      <c r="G11" s="535"/>
      <c r="H11" s="536"/>
      <c r="I11" s="510"/>
      <c r="J11" s="506"/>
      <c r="K11" s="506"/>
    </row>
    <row r="12" spans="1:11" ht="13.5" thickBot="1" x14ac:dyDescent="0.35">
      <c r="A12" s="234" t="s">
        <v>113</v>
      </c>
      <c r="B12" s="235"/>
      <c r="C12" s="367"/>
      <c r="D12" s="537"/>
      <c r="E12" s="538"/>
      <c r="F12" s="539"/>
      <c r="G12" s="540"/>
      <c r="H12" s="541"/>
      <c r="I12" s="510"/>
      <c r="J12" s="506"/>
      <c r="K12" s="506"/>
    </row>
    <row r="13" spans="1:11" ht="12" customHeight="1" thickBot="1" x14ac:dyDescent="0.35">
      <c r="A13" s="132" t="s">
        <v>11</v>
      </c>
      <c r="B13" s="69"/>
      <c r="C13" s="368"/>
      <c r="D13" s="515"/>
      <c r="E13" s="516"/>
      <c r="F13" s="517"/>
      <c r="G13" s="529"/>
      <c r="H13" s="518"/>
      <c r="I13" s="510"/>
      <c r="J13" s="506"/>
      <c r="K13" s="506"/>
    </row>
    <row r="14" spans="1:11" ht="12" customHeight="1" thickBot="1" x14ac:dyDescent="0.35">
      <c r="A14" s="132"/>
      <c r="B14" s="80">
        <v>710</v>
      </c>
      <c r="C14" s="369" t="s">
        <v>179</v>
      </c>
      <c r="D14" s="519"/>
      <c r="E14" s="520"/>
      <c r="F14" s="517"/>
      <c r="G14" s="529"/>
      <c r="H14" s="518"/>
      <c r="I14" s="510"/>
      <c r="J14" s="506"/>
      <c r="K14" s="506"/>
    </row>
    <row r="15" spans="1:11" ht="12" customHeight="1" thickBot="1" x14ac:dyDescent="0.35">
      <c r="A15" s="133"/>
      <c r="B15" s="87">
        <v>717003</v>
      </c>
      <c r="C15" s="5" t="s">
        <v>180</v>
      </c>
      <c r="D15" s="671">
        <v>0</v>
      </c>
      <c r="E15" s="686">
        <v>0</v>
      </c>
      <c r="F15" s="531">
        <v>10000</v>
      </c>
      <c r="G15" s="535">
        <v>7106.02</v>
      </c>
      <c r="H15" s="536">
        <v>6880</v>
      </c>
      <c r="I15" s="510"/>
      <c r="J15" s="506"/>
      <c r="K15" s="506"/>
    </row>
    <row r="16" spans="1:11" ht="13.5" thickBot="1" x14ac:dyDescent="0.35">
      <c r="A16" s="236" t="s">
        <v>181</v>
      </c>
      <c r="B16" s="235"/>
      <c r="C16" s="370"/>
      <c r="D16" s="543"/>
      <c r="E16" s="544"/>
      <c r="F16" s="539"/>
      <c r="G16" s="540"/>
      <c r="H16" s="541"/>
      <c r="I16" s="510"/>
      <c r="J16" s="506"/>
      <c r="K16" s="506"/>
    </row>
    <row r="17" spans="1:13" ht="13" x14ac:dyDescent="0.3">
      <c r="A17" s="443" t="s">
        <v>147</v>
      </c>
      <c r="B17" s="432"/>
      <c r="C17" s="433" t="s">
        <v>148</v>
      </c>
      <c r="D17" s="545"/>
      <c r="E17" s="546"/>
      <c r="F17" s="547"/>
      <c r="G17" s="548"/>
      <c r="H17" s="548"/>
      <c r="I17" s="510"/>
      <c r="J17" s="506"/>
      <c r="K17" s="506"/>
    </row>
    <row r="18" spans="1:13" ht="13" x14ac:dyDescent="0.3">
      <c r="A18" s="438"/>
      <c r="B18" s="439">
        <v>710</v>
      </c>
      <c r="C18" s="434" t="s">
        <v>179</v>
      </c>
      <c r="D18" s="549"/>
      <c r="E18" s="550"/>
      <c r="F18" s="551"/>
      <c r="G18" s="552"/>
      <c r="H18" s="552"/>
      <c r="I18" s="510"/>
      <c r="J18" s="506"/>
      <c r="K18" s="506"/>
    </row>
    <row r="19" spans="1:13" ht="13" x14ac:dyDescent="0.3">
      <c r="A19" s="462"/>
      <c r="B19" s="440">
        <v>716</v>
      </c>
      <c r="C19" s="437" t="s">
        <v>265</v>
      </c>
      <c r="D19" s="687">
        <v>0</v>
      </c>
      <c r="E19" s="694">
        <v>0</v>
      </c>
      <c r="F19" s="553">
        <v>1700</v>
      </c>
      <c r="G19" s="554">
        <v>3300</v>
      </c>
      <c r="H19" s="554">
        <v>0</v>
      </c>
      <c r="I19" s="510"/>
      <c r="J19" s="506"/>
      <c r="K19" s="506"/>
    </row>
    <row r="20" spans="1:13" ht="13" x14ac:dyDescent="0.3">
      <c r="A20" s="462"/>
      <c r="B20" s="440">
        <v>717001</v>
      </c>
      <c r="C20" s="437" t="s">
        <v>274</v>
      </c>
      <c r="D20" s="687">
        <v>0</v>
      </c>
      <c r="E20" s="694">
        <v>0</v>
      </c>
      <c r="F20" s="553">
        <v>0</v>
      </c>
      <c r="G20" s="554">
        <v>0</v>
      </c>
      <c r="H20" s="554">
        <v>150000</v>
      </c>
      <c r="I20" s="510"/>
      <c r="J20" s="506"/>
      <c r="K20" s="506"/>
    </row>
    <row r="21" spans="1:13" ht="14.5" customHeight="1" x14ac:dyDescent="0.3">
      <c r="A21" s="442" t="s">
        <v>206</v>
      </c>
      <c r="B21" s="441"/>
      <c r="C21" s="436" t="s">
        <v>141</v>
      </c>
      <c r="D21" s="688"/>
      <c r="E21" s="695"/>
      <c r="F21" s="524"/>
      <c r="G21" s="555"/>
      <c r="H21" s="555"/>
      <c r="I21" s="510"/>
      <c r="J21" s="506"/>
      <c r="K21" s="506"/>
      <c r="M21" s="465"/>
    </row>
    <row r="22" spans="1:13" ht="14.5" customHeight="1" x14ac:dyDescent="0.3">
      <c r="A22" s="355"/>
      <c r="B22" s="176">
        <v>710</v>
      </c>
      <c r="C22" s="435" t="s">
        <v>179</v>
      </c>
      <c r="D22" s="689"/>
      <c r="E22" s="696"/>
      <c r="F22" s="556"/>
      <c r="G22" s="557"/>
      <c r="H22" s="557"/>
      <c r="I22" s="510"/>
      <c r="J22" s="506"/>
      <c r="K22" s="506"/>
    </row>
    <row r="23" spans="1:13" ht="14.5" customHeight="1" x14ac:dyDescent="0.3">
      <c r="A23" s="463"/>
      <c r="B23" s="88">
        <v>716</v>
      </c>
      <c r="C23" s="371" t="s">
        <v>182</v>
      </c>
      <c r="D23" s="690">
        <v>0</v>
      </c>
      <c r="E23" s="606">
        <v>0</v>
      </c>
      <c r="F23" s="556">
        <v>8000</v>
      </c>
      <c r="G23" s="560">
        <v>0</v>
      </c>
      <c r="H23" s="561">
        <v>3000</v>
      </c>
      <c r="I23" s="704">
        <v>2000</v>
      </c>
      <c r="J23" s="506"/>
      <c r="K23" s="506"/>
    </row>
    <row r="24" spans="1:13" ht="14.5" customHeight="1" x14ac:dyDescent="0.3">
      <c r="A24" s="464"/>
      <c r="B24" s="88">
        <v>717002</v>
      </c>
      <c r="C24" s="371" t="s">
        <v>260</v>
      </c>
      <c r="D24" s="690">
        <v>0</v>
      </c>
      <c r="E24" s="606">
        <v>0</v>
      </c>
      <c r="F24" s="556">
        <v>8000</v>
      </c>
      <c r="G24" s="525">
        <v>0</v>
      </c>
      <c r="H24" s="561">
        <v>0</v>
      </c>
      <c r="I24" s="704">
        <v>210000</v>
      </c>
      <c r="J24" s="506"/>
      <c r="K24" s="506"/>
    </row>
    <row r="25" spans="1:13" ht="13" x14ac:dyDescent="0.3">
      <c r="A25" s="241" t="s">
        <v>232</v>
      </c>
      <c r="B25" s="240"/>
      <c r="C25" s="372" t="s">
        <v>233</v>
      </c>
      <c r="D25" s="691"/>
      <c r="E25" s="697"/>
      <c r="F25" s="551"/>
      <c r="G25" s="562"/>
      <c r="H25" s="563"/>
      <c r="I25" s="510"/>
      <c r="J25" s="506"/>
      <c r="K25" s="506"/>
    </row>
    <row r="26" spans="1:13" ht="13.9" customHeight="1" x14ac:dyDescent="0.3">
      <c r="A26" s="710"/>
      <c r="B26" s="711">
        <v>710</v>
      </c>
      <c r="C26" s="712" t="s">
        <v>179</v>
      </c>
      <c r="D26" s="713"/>
      <c r="E26" s="713"/>
      <c r="F26" s="709"/>
      <c r="G26" s="562"/>
      <c r="H26" s="563"/>
      <c r="I26" s="510"/>
      <c r="J26" s="506"/>
      <c r="K26" s="506"/>
    </row>
    <row r="27" spans="1:13" ht="13.9" customHeight="1" x14ac:dyDescent="0.3">
      <c r="A27" s="705"/>
      <c r="B27" s="711">
        <v>716</v>
      </c>
      <c r="C27" s="706" t="s">
        <v>293</v>
      </c>
      <c r="D27" s="692"/>
      <c r="E27" s="698"/>
      <c r="F27" s="564"/>
      <c r="G27" s="707"/>
      <c r="H27" s="708"/>
      <c r="I27" s="704">
        <v>800</v>
      </c>
      <c r="J27" s="506"/>
      <c r="K27" s="506"/>
    </row>
    <row r="28" spans="1:13" ht="13.5" thickBot="1" x14ac:dyDescent="0.35">
      <c r="A28" s="291"/>
      <c r="B28" s="292">
        <v>717001</v>
      </c>
      <c r="C28" s="293" t="s">
        <v>290</v>
      </c>
      <c r="D28" s="693">
        <v>0</v>
      </c>
      <c r="E28" s="699">
        <v>0</v>
      </c>
      <c r="F28" s="564">
        <v>5000</v>
      </c>
      <c r="G28" s="565">
        <v>0</v>
      </c>
      <c r="H28" s="566">
        <v>0</v>
      </c>
      <c r="I28" s="704">
        <v>9000</v>
      </c>
      <c r="J28" s="506"/>
      <c r="K28" s="506"/>
    </row>
    <row r="29" spans="1:13" ht="13.5" thickBot="1" x14ac:dyDescent="0.35">
      <c r="A29" s="294" t="s">
        <v>237</v>
      </c>
      <c r="B29" s="295"/>
      <c r="C29" s="373"/>
      <c r="D29" s="567"/>
      <c r="E29" s="568"/>
      <c r="F29" s="569"/>
      <c r="G29" s="570"/>
      <c r="H29" s="541"/>
      <c r="I29" s="510"/>
      <c r="J29" s="506"/>
      <c r="K29" s="506"/>
    </row>
    <row r="30" spans="1:13" ht="21.5" x14ac:dyDescent="0.3">
      <c r="A30" s="296" t="s">
        <v>97</v>
      </c>
      <c r="B30" s="290"/>
      <c r="C30" s="377" t="s">
        <v>238</v>
      </c>
      <c r="D30" s="571"/>
      <c r="E30" s="572"/>
      <c r="F30" s="573"/>
      <c r="G30" s="552"/>
      <c r="H30" s="574"/>
      <c r="I30" s="510"/>
      <c r="J30" s="506"/>
      <c r="K30" s="506"/>
    </row>
    <row r="31" spans="1:13" ht="14.5" customHeight="1" thickBot="1" x14ac:dyDescent="0.35">
      <c r="A31" s="469"/>
      <c r="B31" s="470">
        <v>716</v>
      </c>
      <c r="C31" s="471" t="s">
        <v>259</v>
      </c>
      <c r="D31" s="672">
        <v>0</v>
      </c>
      <c r="E31" s="592">
        <v>0</v>
      </c>
      <c r="F31" s="575">
        <v>5000</v>
      </c>
      <c r="G31" s="566">
        <v>0</v>
      </c>
      <c r="H31" s="576">
        <v>2000</v>
      </c>
      <c r="I31" s="529"/>
      <c r="J31" s="506"/>
      <c r="K31" s="506"/>
    </row>
    <row r="32" spans="1:13" ht="18.5" thickBot="1" x14ac:dyDescent="0.35">
      <c r="A32" s="466" t="s">
        <v>0</v>
      </c>
      <c r="B32" s="467"/>
      <c r="C32" s="468"/>
      <c r="D32" s="673">
        <v>3584</v>
      </c>
      <c r="E32" s="674">
        <v>880.73</v>
      </c>
      <c r="F32" s="577">
        <v>64700</v>
      </c>
      <c r="G32" s="578">
        <v>34623.65</v>
      </c>
      <c r="H32" s="579">
        <f>SUM(H3:H31)</f>
        <v>161880</v>
      </c>
      <c r="I32" s="580">
        <f>SUM(I2:I31)</f>
        <v>223800</v>
      </c>
      <c r="J32" s="581">
        <v>0</v>
      </c>
      <c r="K32" s="581">
        <v>0</v>
      </c>
    </row>
    <row r="33" spans="1:15" ht="13.5" thickBot="1" x14ac:dyDescent="0.35">
      <c r="A33" s="42"/>
      <c r="B33" s="7"/>
      <c r="C33" s="5"/>
      <c r="D33" s="542"/>
      <c r="E33" s="530"/>
      <c r="F33" s="582"/>
      <c r="G33" s="510"/>
      <c r="H33" s="518"/>
      <c r="I33" s="702"/>
      <c r="J33" s="506"/>
      <c r="K33" s="506"/>
    </row>
    <row r="34" spans="1:15" ht="16" thickBot="1" x14ac:dyDescent="0.3">
      <c r="A34" s="52" t="s">
        <v>74</v>
      </c>
      <c r="B34" s="53"/>
      <c r="C34" s="374"/>
      <c r="D34" s="591" t="s">
        <v>276</v>
      </c>
      <c r="E34" s="590" t="s">
        <v>277</v>
      </c>
      <c r="F34" s="480" t="s">
        <v>261</v>
      </c>
      <c r="G34" s="481" t="s">
        <v>269</v>
      </c>
      <c r="H34" s="481" t="s">
        <v>285</v>
      </c>
      <c r="I34" s="481" t="s">
        <v>286</v>
      </c>
      <c r="J34" s="481" t="s">
        <v>284</v>
      </c>
      <c r="K34" s="481" t="s">
        <v>294</v>
      </c>
    </row>
    <row r="35" spans="1:15" ht="13" x14ac:dyDescent="0.3">
      <c r="A35" s="43" t="s">
        <v>14</v>
      </c>
      <c r="B35" s="4"/>
      <c r="C35" s="9"/>
      <c r="D35" s="558"/>
      <c r="E35" s="584"/>
      <c r="F35" s="499"/>
      <c r="G35" s="557"/>
      <c r="H35" s="574"/>
      <c r="I35" s="585"/>
      <c r="J35" s="586"/>
      <c r="K35" s="586"/>
    </row>
    <row r="36" spans="1:15" ht="12.65" customHeight="1" thickBot="1" x14ac:dyDescent="0.35">
      <c r="A36" s="356"/>
      <c r="B36" s="357">
        <v>821005</v>
      </c>
      <c r="C36" s="375" t="s">
        <v>94</v>
      </c>
      <c r="D36" s="672">
        <v>2916</v>
      </c>
      <c r="E36" s="592">
        <v>2916</v>
      </c>
      <c r="F36" s="587">
        <v>1740</v>
      </c>
      <c r="G36" s="566">
        <v>1732.59</v>
      </c>
      <c r="H36" s="566">
        <v>0</v>
      </c>
      <c r="I36" s="583"/>
      <c r="J36" s="506"/>
      <c r="K36" s="506"/>
    </row>
    <row r="37" spans="1:15" ht="16" thickBot="1" x14ac:dyDescent="0.4">
      <c r="A37" s="257" t="s">
        <v>74</v>
      </c>
      <c r="B37" s="258"/>
      <c r="C37" s="354"/>
      <c r="D37" s="673">
        <v>2916</v>
      </c>
      <c r="E37" s="593">
        <v>2916</v>
      </c>
      <c r="F37" s="588">
        <v>1740</v>
      </c>
      <c r="G37" s="579">
        <v>1732.59</v>
      </c>
      <c r="H37" s="579">
        <v>0</v>
      </c>
      <c r="I37" s="589">
        <v>0</v>
      </c>
      <c r="J37" s="581">
        <v>0</v>
      </c>
      <c r="K37" s="581">
        <v>0</v>
      </c>
    </row>
    <row r="38" spans="1:15" ht="15.5" x14ac:dyDescent="0.35">
      <c r="A38" s="219"/>
      <c r="B38" s="216"/>
      <c r="C38" s="217"/>
      <c r="D38" s="488"/>
      <c r="E38" s="217"/>
      <c r="F38" s="218"/>
      <c r="G38" s="220"/>
      <c r="I38" s="714">
        <f>SUM(I37)</f>
        <v>0</v>
      </c>
    </row>
    <row r="39" spans="1:15" ht="13.5" thickBot="1" x14ac:dyDescent="0.35">
      <c r="A39" s="221"/>
      <c r="B39" s="10"/>
      <c r="C39" s="11"/>
      <c r="D39" s="489"/>
      <c r="E39" s="11"/>
      <c r="F39" s="54"/>
      <c r="G39" s="220"/>
    </row>
    <row r="40" spans="1:15" ht="18" thickBot="1" x14ac:dyDescent="0.4">
      <c r="A40" s="237" t="s">
        <v>22</v>
      </c>
      <c r="B40" s="238"/>
      <c r="C40" s="239"/>
      <c r="D40" s="595" t="s">
        <v>276</v>
      </c>
      <c r="E40" s="594" t="s">
        <v>277</v>
      </c>
      <c r="F40" s="376" t="s">
        <v>261</v>
      </c>
      <c r="G40" s="460" t="s">
        <v>269</v>
      </c>
      <c r="H40" s="460" t="s">
        <v>282</v>
      </c>
      <c r="I40" s="460" t="s">
        <v>283</v>
      </c>
      <c r="J40" s="460" t="s">
        <v>287</v>
      </c>
      <c r="K40" s="460" t="s">
        <v>295</v>
      </c>
      <c r="M40">
        <v>254185</v>
      </c>
      <c r="O40">
        <v>223800</v>
      </c>
    </row>
    <row r="41" spans="1:15" ht="14.5" thickBot="1" x14ac:dyDescent="0.35">
      <c r="A41" s="222" t="s">
        <v>19</v>
      </c>
      <c r="B41" s="223"/>
      <c r="C41" s="224"/>
      <c r="D41" s="558">
        <v>161615.71</v>
      </c>
      <c r="E41" s="606">
        <v>179211.5</v>
      </c>
      <c r="F41" s="608">
        <v>212316</v>
      </c>
      <c r="G41" s="609">
        <v>200287.27</v>
      </c>
      <c r="H41" s="610">
        <v>220936</v>
      </c>
      <c r="I41" s="703">
        <v>229248</v>
      </c>
      <c r="J41" s="611"/>
      <c r="K41" s="611"/>
      <c r="M41">
        <v>229248</v>
      </c>
      <c r="O41">
        <v>200500</v>
      </c>
    </row>
    <row r="42" spans="1:15" ht="14" x14ac:dyDescent="0.3">
      <c r="A42" s="44" t="s">
        <v>20</v>
      </c>
      <c r="B42" s="29"/>
      <c r="C42" s="30"/>
      <c r="D42" s="675">
        <v>3584</v>
      </c>
      <c r="E42" s="523">
        <v>880.73</v>
      </c>
      <c r="F42" s="612">
        <v>64700</v>
      </c>
      <c r="G42" s="609">
        <v>34623.65</v>
      </c>
      <c r="H42" s="613">
        <v>161880</v>
      </c>
      <c r="I42" s="525">
        <v>223800</v>
      </c>
      <c r="J42" s="509"/>
      <c r="K42" s="509"/>
      <c r="M42">
        <v>24937</v>
      </c>
      <c r="O42">
        <v>23300</v>
      </c>
    </row>
    <row r="43" spans="1:15" ht="14" x14ac:dyDescent="0.3">
      <c r="A43" s="44" t="s">
        <v>77</v>
      </c>
      <c r="B43" s="29"/>
      <c r="C43" s="30"/>
      <c r="D43" s="675">
        <v>2916</v>
      </c>
      <c r="E43" s="607">
        <v>2916</v>
      </c>
      <c r="F43" s="612">
        <v>1740</v>
      </c>
      <c r="G43" s="609">
        <v>1732.59</v>
      </c>
      <c r="H43" s="613">
        <v>0</v>
      </c>
      <c r="I43" s="525">
        <v>0</v>
      </c>
      <c r="J43" s="509"/>
      <c r="K43" s="509"/>
    </row>
    <row r="44" spans="1:15" ht="14.5" thickBot="1" x14ac:dyDescent="0.35">
      <c r="A44" s="225" t="s">
        <v>76</v>
      </c>
      <c r="B44" s="226"/>
      <c r="C44" s="227"/>
      <c r="D44" s="596">
        <v>168115.71</v>
      </c>
      <c r="E44" s="597">
        <v>183008.23</v>
      </c>
      <c r="F44" s="614">
        <f>SUM(F41:F43)</f>
        <v>278756</v>
      </c>
      <c r="G44" s="615">
        <f>SUM(G41:G43)</f>
        <v>236643.50999999998</v>
      </c>
      <c r="H44" s="616">
        <f>SUM(H41:H43)</f>
        <v>382816</v>
      </c>
      <c r="I44" s="617">
        <f>SUM(I41:I43)</f>
        <v>453048</v>
      </c>
      <c r="J44" s="618"/>
      <c r="K44" s="618"/>
    </row>
    <row r="45" spans="1:15" ht="13" x14ac:dyDescent="0.3">
      <c r="A45" s="151"/>
      <c r="B45" s="490"/>
      <c r="C45" s="491"/>
      <c r="D45" s="598"/>
      <c r="E45" s="599"/>
      <c r="F45" s="619"/>
      <c r="G45" s="611"/>
      <c r="H45" s="620"/>
      <c r="I45" s="620"/>
      <c r="J45" s="586"/>
      <c r="K45" s="586"/>
    </row>
    <row r="46" spans="1:15" ht="14" x14ac:dyDescent="0.3">
      <c r="A46" s="222" t="s">
        <v>17</v>
      </c>
      <c r="B46" s="223"/>
      <c r="C46" s="224"/>
      <c r="D46" s="558">
        <v>175385.79</v>
      </c>
      <c r="E46" s="559">
        <v>219304.44</v>
      </c>
      <c r="F46" s="608">
        <v>234221</v>
      </c>
      <c r="G46" s="609">
        <v>235403.79</v>
      </c>
      <c r="H46" s="560">
        <v>232896</v>
      </c>
      <c r="I46" s="560">
        <v>254185</v>
      </c>
      <c r="J46" s="561"/>
      <c r="K46" s="561"/>
      <c r="M46">
        <v>112937</v>
      </c>
    </row>
    <row r="47" spans="1:15" ht="14" x14ac:dyDescent="0.3">
      <c r="A47" s="44" t="s">
        <v>16</v>
      </c>
      <c r="B47" s="29"/>
      <c r="C47" s="30"/>
      <c r="D47" s="558">
        <v>3492.17</v>
      </c>
      <c r="E47" s="606">
        <v>120</v>
      </c>
      <c r="F47" s="608">
        <v>0</v>
      </c>
      <c r="G47" s="609">
        <v>0</v>
      </c>
      <c r="H47" s="525">
        <v>151200</v>
      </c>
      <c r="I47" s="560">
        <v>200500</v>
      </c>
      <c r="J47" s="561"/>
      <c r="K47" s="561"/>
    </row>
    <row r="48" spans="1:15" ht="14" x14ac:dyDescent="0.3">
      <c r="A48" s="45" t="s">
        <v>73</v>
      </c>
      <c r="B48" s="31"/>
      <c r="C48" s="32"/>
      <c r="D48" s="600">
        <v>54288.81</v>
      </c>
      <c r="E48" s="601">
        <v>64558.62</v>
      </c>
      <c r="F48" s="612">
        <v>100975</v>
      </c>
      <c r="G48" s="609">
        <v>100474.83</v>
      </c>
      <c r="H48" s="525">
        <v>99235</v>
      </c>
      <c r="I48" s="525">
        <v>98382.17</v>
      </c>
      <c r="J48" s="509"/>
      <c r="K48" s="509"/>
    </row>
    <row r="49" spans="1:11" ht="14.5" thickBot="1" x14ac:dyDescent="0.35">
      <c r="A49" s="228" t="s">
        <v>18</v>
      </c>
      <c r="B49" s="229"/>
      <c r="C49" s="230"/>
      <c r="D49" s="602">
        <v>233166.77</v>
      </c>
      <c r="E49" s="603">
        <v>283983.06</v>
      </c>
      <c r="F49" s="676">
        <f>SUM(F46:F48)</f>
        <v>335196</v>
      </c>
      <c r="G49" s="677">
        <f>SUM(G46:G48)</f>
        <v>335878.62</v>
      </c>
      <c r="H49" s="678">
        <f>SUM(H46:H48)</f>
        <v>483331</v>
      </c>
      <c r="I49" s="679">
        <f>SUM(I46:I48)</f>
        <v>553067.17000000004</v>
      </c>
      <c r="J49" s="680"/>
      <c r="K49" s="680"/>
    </row>
    <row r="50" spans="1:11" ht="16.5" thickTop="1" thickBot="1" x14ac:dyDescent="0.4">
      <c r="A50" s="46" t="s">
        <v>75</v>
      </c>
      <c r="B50" s="47"/>
      <c r="C50" s="48"/>
      <c r="D50" s="604">
        <v>65051.06</v>
      </c>
      <c r="E50" s="605">
        <v>100974.83</v>
      </c>
      <c r="F50" s="621">
        <v>56440</v>
      </c>
      <c r="G50" s="622">
        <v>99235.11</v>
      </c>
      <c r="H50" s="623">
        <v>100515</v>
      </c>
      <c r="I50" s="624">
        <v>100019.17</v>
      </c>
      <c r="J50" s="625"/>
      <c r="K50" s="625"/>
    </row>
  </sheetData>
  <phoneticPr fontId="20" type="noConversion"/>
  <pageMargins left="0.25" right="0.25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32"/>
  <sheetViews>
    <sheetView tabSelected="1" topLeftCell="A84" zoomScaleNormal="100" zoomScaleSheetLayoutView="100" workbookViewId="0">
      <selection activeCell="U112" sqref="U112"/>
    </sheetView>
  </sheetViews>
  <sheetFormatPr defaultColWidth="9.1796875" defaultRowHeight="10" outlineLevelRow="2" x14ac:dyDescent="0.2"/>
  <cols>
    <col min="1" max="1" width="7.54296875" style="3" customWidth="1"/>
    <col min="2" max="2" width="7.26953125" style="12" customWidth="1"/>
    <col min="3" max="3" width="42.7265625" style="13" customWidth="1"/>
    <col min="4" max="4" width="9.1796875" style="3" hidden="1" customWidth="1"/>
    <col min="5" max="5" width="7.81640625" style="3" hidden="1" customWidth="1"/>
    <col min="6" max="6" width="9.1796875" style="3" hidden="1" customWidth="1"/>
    <col min="7" max="7" width="9.81640625" style="3" customWidth="1"/>
    <col min="8" max="8" width="11.54296875" style="3" customWidth="1"/>
    <col min="9" max="16" width="9.1796875" style="3" hidden="1" customWidth="1"/>
    <col min="17" max="18" width="10.81640625" style="3" customWidth="1"/>
    <col min="19" max="19" width="11" style="3" customWidth="1"/>
    <col min="20" max="16384" width="9.1796875" style="3"/>
  </cols>
  <sheetData>
    <row r="1" spans="1:21" ht="26.5" customHeight="1" x14ac:dyDescent="0.35">
      <c r="A1" s="283"/>
      <c r="B1" s="39" t="s">
        <v>288</v>
      </c>
      <c r="Q1" s="264"/>
      <c r="R1" s="264"/>
    </row>
    <row r="2" spans="1:21" ht="12" customHeight="1" thickBot="1" x14ac:dyDescent="0.25">
      <c r="A2" s="28"/>
      <c r="B2" s="26"/>
      <c r="C2" s="27"/>
      <c r="Q2" s="264"/>
      <c r="R2" s="264"/>
    </row>
    <row r="3" spans="1:21" ht="20.25" hidden="1" customHeight="1" thickTop="1" x14ac:dyDescent="0.2">
      <c r="A3" s="6"/>
      <c r="B3" s="7"/>
      <c r="C3" s="5"/>
      <c r="Q3" s="264"/>
      <c r="R3" s="264"/>
    </row>
    <row r="4" spans="1:21" ht="23.25" hidden="1" customHeight="1" thickTop="1" thickBot="1" x14ac:dyDescent="0.25">
      <c r="A4" s="1"/>
      <c r="B4" s="7"/>
      <c r="C4" s="5"/>
      <c r="Q4" s="264"/>
      <c r="R4" s="264"/>
    </row>
    <row r="5" spans="1:21" ht="0.75" hidden="1" customHeight="1" thickBot="1" x14ac:dyDescent="0.25">
      <c r="A5" s="6"/>
      <c r="B5" s="7"/>
      <c r="C5" s="5"/>
      <c r="Q5" s="264"/>
      <c r="R5" s="264"/>
    </row>
    <row r="6" spans="1:21" s="35" customFormat="1" ht="16.149999999999999" customHeight="1" thickTop="1" thickBot="1" x14ac:dyDescent="0.4">
      <c r="A6" s="139" t="s">
        <v>36</v>
      </c>
      <c r="B6" s="140"/>
      <c r="C6" s="141"/>
      <c r="D6" s="284"/>
      <c r="E6" s="214"/>
      <c r="F6" s="214"/>
      <c r="G6" s="631"/>
      <c r="H6" s="322"/>
      <c r="Q6" s="322"/>
      <c r="R6" s="478"/>
      <c r="S6" s="661"/>
      <c r="T6" s="735"/>
      <c r="U6" s="736"/>
    </row>
    <row r="7" spans="1:21" s="35" customFormat="1" ht="16.149999999999999" customHeight="1" x14ac:dyDescent="0.35">
      <c r="A7" s="142"/>
      <c r="B7" s="324"/>
      <c r="C7" s="141"/>
      <c r="D7" s="284"/>
      <c r="E7" s="214"/>
      <c r="F7" s="214"/>
      <c r="G7" s="658" t="s">
        <v>278</v>
      </c>
      <c r="H7" s="478" t="s">
        <v>263</v>
      </c>
      <c r="I7" s="479"/>
      <c r="J7" s="479"/>
      <c r="K7" s="479"/>
      <c r="L7" s="479"/>
      <c r="M7" s="479"/>
      <c r="N7" s="479"/>
      <c r="O7" s="479"/>
      <c r="P7" s="479"/>
      <c r="Q7" s="478" t="s">
        <v>264</v>
      </c>
      <c r="R7" s="478" t="s">
        <v>281</v>
      </c>
      <c r="S7" s="658" t="s">
        <v>281</v>
      </c>
      <c r="T7" s="737" t="s">
        <v>296</v>
      </c>
      <c r="U7" s="738" t="s">
        <v>281</v>
      </c>
    </row>
    <row r="8" spans="1:21" s="35" customFormat="1" ht="16.149999999999999" customHeight="1" thickBot="1" x14ac:dyDescent="0.4">
      <c r="A8" s="143"/>
      <c r="B8" s="325"/>
      <c r="C8" s="136"/>
      <c r="D8" s="285"/>
      <c r="E8" s="213"/>
      <c r="F8" s="213"/>
      <c r="G8" s="659">
        <v>2016</v>
      </c>
      <c r="H8" s="321">
        <v>2017</v>
      </c>
      <c r="I8" s="285"/>
      <c r="J8" s="285"/>
      <c r="K8" s="285"/>
      <c r="L8" s="285"/>
      <c r="M8" s="285"/>
      <c r="N8" s="285"/>
      <c r="O8" s="285"/>
      <c r="P8" s="285"/>
      <c r="Q8" s="378">
        <v>43100</v>
      </c>
      <c r="R8" s="321">
        <v>2018</v>
      </c>
      <c r="S8" s="660">
        <v>2019</v>
      </c>
      <c r="T8" s="737">
        <v>2020</v>
      </c>
      <c r="U8" s="738">
        <v>2021</v>
      </c>
    </row>
    <row r="9" spans="1:21" ht="12" customHeight="1" thickBot="1" x14ac:dyDescent="0.3">
      <c r="A9" s="242" t="s">
        <v>198</v>
      </c>
      <c r="B9" s="326"/>
      <c r="C9" s="243"/>
      <c r="D9" s="278" t="e">
        <f>D11+D30+D41+D55+D65+D88+D94+D99+D111+D125</f>
        <v>#REF!</v>
      </c>
      <c r="E9" s="267"/>
      <c r="F9" s="267"/>
      <c r="G9" s="632">
        <v>95493.29</v>
      </c>
      <c r="H9" s="255">
        <v>93402</v>
      </c>
      <c r="I9" s="1"/>
      <c r="J9" s="1"/>
      <c r="K9" s="1"/>
      <c r="L9" s="1"/>
      <c r="M9" s="1"/>
      <c r="N9" s="1"/>
      <c r="O9" s="1"/>
      <c r="P9" s="1"/>
      <c r="Q9" s="379">
        <v>91054.36</v>
      </c>
      <c r="R9" s="379">
        <v>102323</v>
      </c>
      <c r="S9" s="739"/>
      <c r="T9" s="747"/>
      <c r="U9" s="747"/>
    </row>
    <row r="10" spans="1:21" ht="12" customHeight="1" thickBot="1" x14ac:dyDescent="0.3">
      <c r="A10" s="75" t="s">
        <v>205</v>
      </c>
      <c r="B10" s="327"/>
      <c r="C10" s="161"/>
      <c r="D10" s="1"/>
      <c r="E10" s="268"/>
      <c r="F10" s="268"/>
      <c r="G10" s="633"/>
      <c r="H10" s="310"/>
      <c r="I10" s="1"/>
      <c r="J10" s="1"/>
      <c r="K10" s="1"/>
      <c r="L10" s="1"/>
      <c r="M10" s="1"/>
      <c r="N10" s="1"/>
      <c r="O10" s="1"/>
      <c r="P10" s="1"/>
      <c r="Q10" s="381"/>
      <c r="R10" s="715"/>
      <c r="S10" s="386"/>
      <c r="T10" s="210"/>
      <c r="U10" s="210"/>
    </row>
    <row r="11" spans="1:21" ht="12" customHeight="1" thickBot="1" x14ac:dyDescent="0.3">
      <c r="A11" s="55"/>
      <c r="B11" s="328">
        <v>610</v>
      </c>
      <c r="C11" s="100" t="s">
        <v>127</v>
      </c>
      <c r="D11" s="206">
        <f t="shared" ref="D11" si="0">D13+D27+D28+D29</f>
        <v>0</v>
      </c>
      <c r="E11" s="269"/>
      <c r="F11" s="299"/>
      <c r="G11" s="634"/>
      <c r="H11" s="641"/>
      <c r="I11" s="1"/>
      <c r="J11" s="1"/>
      <c r="K11" s="1"/>
      <c r="L11" s="1"/>
      <c r="M11" s="1"/>
      <c r="N11" s="1"/>
      <c r="O11" s="1"/>
      <c r="P11" s="1"/>
      <c r="Q11" s="383"/>
      <c r="R11" s="715"/>
      <c r="S11" s="740"/>
      <c r="T11" s="210"/>
      <c r="U11" s="210"/>
    </row>
    <row r="12" spans="1:21" ht="12" customHeight="1" x14ac:dyDescent="0.25">
      <c r="A12" s="98"/>
      <c r="B12" s="329"/>
      <c r="C12" s="101"/>
      <c r="D12" s="1"/>
      <c r="E12" s="212"/>
      <c r="F12" s="453"/>
      <c r="G12" s="474"/>
      <c r="H12" s="475"/>
      <c r="I12" s="1"/>
      <c r="J12" s="1"/>
      <c r="K12" s="1"/>
      <c r="L12" s="1"/>
      <c r="M12" s="1"/>
      <c r="N12" s="1"/>
      <c r="O12" s="1"/>
      <c r="P12" s="1"/>
      <c r="Q12" s="461"/>
      <c r="R12" s="716"/>
      <c r="S12" s="740"/>
      <c r="T12" s="210"/>
      <c r="U12" s="210"/>
    </row>
    <row r="13" spans="1:21" ht="12" customHeight="1" x14ac:dyDescent="0.2">
      <c r="A13" s="98"/>
      <c r="B13" s="330">
        <v>611</v>
      </c>
      <c r="C13" s="102" t="s">
        <v>223</v>
      </c>
      <c r="D13" s="1"/>
      <c r="E13" s="210"/>
      <c r="F13" s="386"/>
      <c r="G13" s="635">
        <v>43657.9</v>
      </c>
      <c r="H13" s="642">
        <v>47364</v>
      </c>
      <c r="I13" s="1"/>
      <c r="J13" s="1"/>
      <c r="K13" s="1"/>
      <c r="L13" s="1"/>
      <c r="M13" s="1"/>
      <c r="N13" s="1"/>
      <c r="O13" s="1"/>
      <c r="P13" s="1"/>
      <c r="Q13" s="428">
        <v>46677.8</v>
      </c>
      <c r="R13" s="717">
        <v>52000</v>
      </c>
      <c r="S13" s="740">
        <v>65000</v>
      </c>
      <c r="T13" s="740">
        <v>67000</v>
      </c>
      <c r="U13" s="740">
        <v>69000</v>
      </c>
    </row>
    <row r="14" spans="1:21" ht="12" hidden="1" customHeight="1" outlineLevel="2" x14ac:dyDescent="0.2">
      <c r="A14" s="144"/>
      <c r="B14" s="331">
        <v>611</v>
      </c>
      <c r="C14" s="103" t="s">
        <v>43</v>
      </c>
      <c r="D14" s="1"/>
      <c r="E14" s="210"/>
      <c r="F14" s="386"/>
      <c r="G14" s="635"/>
      <c r="H14" s="642"/>
      <c r="I14" s="1"/>
      <c r="J14" s="1"/>
      <c r="K14" s="1"/>
      <c r="L14" s="1"/>
      <c r="M14" s="1"/>
      <c r="N14" s="1"/>
      <c r="O14" s="1"/>
      <c r="P14" s="1"/>
      <c r="Q14" s="415"/>
      <c r="R14" s="718"/>
      <c r="S14" s="740"/>
      <c r="T14" s="740"/>
      <c r="U14" s="740"/>
    </row>
    <row r="15" spans="1:21" ht="12" hidden="1" customHeight="1" outlineLevel="2" x14ac:dyDescent="0.2">
      <c r="A15" s="145"/>
      <c r="B15" s="331">
        <v>612</v>
      </c>
      <c r="C15" s="103" t="s">
        <v>44</v>
      </c>
      <c r="D15" s="1"/>
      <c r="E15" s="210"/>
      <c r="F15" s="386"/>
      <c r="G15" s="635"/>
      <c r="H15" s="642"/>
      <c r="I15" s="1"/>
      <c r="J15" s="1"/>
      <c r="K15" s="1"/>
      <c r="L15" s="1"/>
      <c r="M15" s="1"/>
      <c r="N15" s="1"/>
      <c r="O15" s="1"/>
      <c r="P15" s="1"/>
      <c r="Q15" s="415"/>
      <c r="R15" s="718"/>
      <c r="S15" s="740"/>
      <c r="T15" s="740"/>
      <c r="U15" s="740"/>
    </row>
    <row r="16" spans="1:21" ht="12" hidden="1" customHeight="1" outlineLevel="2" x14ac:dyDescent="0.2">
      <c r="A16" s="145"/>
      <c r="B16" s="332">
        <v>614</v>
      </c>
      <c r="C16" s="103" t="s">
        <v>23</v>
      </c>
      <c r="D16" s="1"/>
      <c r="E16" s="210"/>
      <c r="F16" s="386"/>
      <c r="G16" s="635"/>
      <c r="H16" s="642"/>
      <c r="I16" s="1"/>
      <c r="J16" s="1"/>
      <c r="K16" s="1"/>
      <c r="L16" s="1"/>
      <c r="M16" s="1"/>
      <c r="N16" s="1"/>
      <c r="O16" s="1"/>
      <c r="P16" s="1"/>
      <c r="Q16" s="415"/>
      <c r="R16" s="718"/>
      <c r="S16" s="740"/>
      <c r="T16" s="740"/>
      <c r="U16" s="740"/>
    </row>
    <row r="17" spans="1:21" ht="12" hidden="1" customHeight="1" outlineLevel="1" x14ac:dyDescent="0.2">
      <c r="A17" s="145"/>
      <c r="B17" s="331">
        <v>621</v>
      </c>
      <c r="C17" s="103" t="s">
        <v>45</v>
      </c>
      <c r="D17" s="1"/>
      <c r="E17" s="210"/>
      <c r="F17" s="386"/>
      <c r="G17" s="635"/>
      <c r="H17" s="642"/>
      <c r="I17" s="1"/>
      <c r="J17" s="1"/>
      <c r="K17" s="1"/>
      <c r="L17" s="1"/>
      <c r="M17" s="1"/>
      <c r="N17" s="1"/>
      <c r="O17" s="1"/>
      <c r="P17" s="1"/>
      <c r="Q17" s="415"/>
      <c r="R17" s="718"/>
      <c r="S17" s="740"/>
      <c r="T17" s="740"/>
      <c r="U17" s="740"/>
    </row>
    <row r="18" spans="1:21" ht="12" hidden="1" customHeight="1" outlineLevel="1" x14ac:dyDescent="0.2">
      <c r="A18" s="145"/>
      <c r="B18" s="331">
        <v>623</v>
      </c>
      <c r="C18" s="103" t="s">
        <v>46</v>
      </c>
      <c r="D18" s="1"/>
      <c r="E18" s="210"/>
      <c r="F18" s="386"/>
      <c r="G18" s="635"/>
      <c r="H18" s="642"/>
      <c r="I18" s="1"/>
      <c r="J18" s="1"/>
      <c r="K18" s="1"/>
      <c r="L18" s="1"/>
      <c r="M18" s="1"/>
      <c r="N18" s="1"/>
      <c r="O18" s="1"/>
      <c r="P18" s="1"/>
      <c r="Q18" s="415"/>
      <c r="R18" s="718"/>
      <c r="S18" s="740"/>
      <c r="T18" s="740"/>
      <c r="U18" s="740"/>
    </row>
    <row r="19" spans="1:21" ht="12" hidden="1" customHeight="1" outlineLevel="1" x14ac:dyDescent="0.2">
      <c r="A19" s="145"/>
      <c r="B19" s="331" t="s">
        <v>1</v>
      </c>
      <c r="C19" s="103" t="s">
        <v>47</v>
      </c>
      <c r="D19" s="1"/>
      <c r="E19" s="210"/>
      <c r="F19" s="386"/>
      <c r="G19" s="635"/>
      <c r="H19" s="642"/>
      <c r="I19" s="1"/>
      <c r="J19" s="1"/>
      <c r="K19" s="1"/>
      <c r="L19" s="1"/>
      <c r="M19" s="1"/>
      <c r="N19" s="1"/>
      <c r="O19" s="1"/>
      <c r="P19" s="1"/>
      <c r="Q19" s="415"/>
      <c r="R19" s="718"/>
      <c r="S19" s="740"/>
      <c r="T19" s="740"/>
      <c r="U19" s="740"/>
    </row>
    <row r="20" spans="1:21" ht="12" hidden="1" customHeight="1" outlineLevel="1" x14ac:dyDescent="0.2">
      <c r="A20" s="145"/>
      <c r="B20" s="331" t="s">
        <v>2</v>
      </c>
      <c r="C20" s="103" t="s">
        <v>48</v>
      </c>
      <c r="D20" s="1"/>
      <c r="E20" s="210"/>
      <c r="F20" s="386"/>
      <c r="G20" s="635"/>
      <c r="H20" s="642"/>
      <c r="I20" s="1"/>
      <c r="J20" s="1"/>
      <c r="K20" s="1"/>
      <c r="L20" s="1"/>
      <c r="M20" s="1"/>
      <c r="N20" s="1"/>
      <c r="O20" s="1"/>
      <c r="P20" s="1"/>
      <c r="Q20" s="415"/>
      <c r="R20" s="718"/>
      <c r="S20" s="740"/>
      <c r="T20" s="740"/>
      <c r="U20" s="740"/>
    </row>
    <row r="21" spans="1:21" ht="12" hidden="1" customHeight="1" outlineLevel="1" x14ac:dyDescent="0.2">
      <c r="A21" s="145"/>
      <c r="B21" s="332">
        <v>625003</v>
      </c>
      <c r="C21" s="103" t="s">
        <v>49</v>
      </c>
      <c r="D21" s="1"/>
      <c r="E21" s="210"/>
      <c r="F21" s="386"/>
      <c r="G21" s="635"/>
      <c r="H21" s="642"/>
      <c r="I21" s="1"/>
      <c r="J21" s="1"/>
      <c r="K21" s="1"/>
      <c r="L21" s="1"/>
      <c r="M21" s="1"/>
      <c r="N21" s="1"/>
      <c r="O21" s="1"/>
      <c r="P21" s="1"/>
      <c r="Q21" s="415"/>
      <c r="R21" s="718"/>
      <c r="S21" s="740"/>
      <c r="T21" s="740"/>
      <c r="U21" s="740"/>
    </row>
    <row r="22" spans="1:21" ht="12" hidden="1" customHeight="1" outlineLevel="1" x14ac:dyDescent="0.2">
      <c r="A22" s="145"/>
      <c r="B22" s="332">
        <v>625004</v>
      </c>
      <c r="C22" s="103" t="s">
        <v>50</v>
      </c>
      <c r="D22" s="1"/>
      <c r="E22" s="210"/>
      <c r="F22" s="386"/>
      <c r="G22" s="635"/>
      <c r="H22" s="642"/>
      <c r="I22" s="1"/>
      <c r="J22" s="1"/>
      <c r="K22" s="1"/>
      <c r="L22" s="1"/>
      <c r="M22" s="1"/>
      <c r="N22" s="1"/>
      <c r="O22" s="1"/>
      <c r="P22" s="1"/>
      <c r="Q22" s="415"/>
      <c r="R22" s="718"/>
      <c r="S22" s="740"/>
      <c r="T22" s="740"/>
      <c r="U22" s="740"/>
    </row>
    <row r="23" spans="1:21" ht="12" hidden="1" customHeight="1" outlineLevel="1" x14ac:dyDescent="0.2">
      <c r="A23" s="145"/>
      <c r="B23" s="332">
        <v>625005</v>
      </c>
      <c r="C23" s="103" t="s">
        <v>51</v>
      </c>
      <c r="D23" s="1"/>
      <c r="E23" s="210"/>
      <c r="F23" s="386"/>
      <c r="G23" s="635"/>
      <c r="H23" s="642"/>
      <c r="I23" s="1"/>
      <c r="J23" s="1"/>
      <c r="K23" s="1"/>
      <c r="L23" s="1"/>
      <c r="M23" s="1"/>
      <c r="N23" s="1"/>
      <c r="O23" s="1"/>
      <c r="P23" s="1"/>
      <c r="Q23" s="415"/>
      <c r="R23" s="718"/>
      <c r="S23" s="740"/>
      <c r="T23" s="740"/>
      <c r="U23" s="740"/>
    </row>
    <row r="24" spans="1:21" ht="12" hidden="1" customHeight="1" outlineLevel="1" x14ac:dyDescent="0.2">
      <c r="A24" s="145"/>
      <c r="B24" s="332">
        <v>625007</v>
      </c>
      <c r="C24" s="103" t="s">
        <v>52</v>
      </c>
      <c r="D24" s="1"/>
      <c r="E24" s="210"/>
      <c r="F24" s="386"/>
      <c r="G24" s="635"/>
      <c r="H24" s="642"/>
      <c r="I24" s="1"/>
      <c r="J24" s="1"/>
      <c r="K24" s="1"/>
      <c r="L24" s="1"/>
      <c r="M24" s="1"/>
      <c r="N24" s="1"/>
      <c r="O24" s="1"/>
      <c r="P24" s="1"/>
      <c r="Q24" s="415"/>
      <c r="R24" s="718"/>
      <c r="S24" s="740"/>
      <c r="T24" s="740"/>
      <c r="U24" s="740"/>
    </row>
    <row r="25" spans="1:21" ht="12" hidden="1" customHeight="1" outlineLevel="1" x14ac:dyDescent="0.2">
      <c r="A25" s="145"/>
      <c r="B25" s="331">
        <v>627</v>
      </c>
      <c r="C25" s="103" t="s">
        <v>53</v>
      </c>
      <c r="D25" s="1"/>
      <c r="E25" s="210"/>
      <c r="F25" s="386"/>
      <c r="G25" s="635"/>
      <c r="H25" s="642"/>
      <c r="I25" s="1"/>
      <c r="J25" s="1"/>
      <c r="K25" s="1"/>
      <c r="L25" s="1"/>
      <c r="M25" s="1"/>
      <c r="N25" s="1"/>
      <c r="O25" s="1"/>
      <c r="P25" s="1"/>
      <c r="Q25" s="415"/>
      <c r="R25" s="718"/>
      <c r="S25" s="740"/>
      <c r="T25" s="740"/>
      <c r="U25" s="740"/>
    </row>
    <row r="26" spans="1:21" ht="12" hidden="1" customHeight="1" outlineLevel="1" x14ac:dyDescent="0.2">
      <c r="A26" s="145"/>
      <c r="B26" s="331"/>
      <c r="C26" s="103"/>
      <c r="D26" s="1"/>
      <c r="E26" s="210"/>
      <c r="F26" s="386"/>
      <c r="G26" s="635"/>
      <c r="H26" s="642"/>
      <c r="I26" s="1"/>
      <c r="J26" s="1"/>
      <c r="K26" s="1"/>
      <c r="L26" s="1"/>
      <c r="M26" s="1"/>
      <c r="N26" s="1"/>
      <c r="O26" s="1"/>
      <c r="P26" s="1"/>
      <c r="Q26" s="415"/>
      <c r="R26" s="718"/>
      <c r="S26" s="740"/>
      <c r="T26" s="740"/>
      <c r="U26" s="740"/>
    </row>
    <row r="27" spans="1:21" ht="12" customHeight="1" outlineLevel="1" x14ac:dyDescent="0.2">
      <c r="A27" s="145"/>
      <c r="B27" s="332">
        <v>620</v>
      </c>
      <c r="C27" s="103" t="s">
        <v>224</v>
      </c>
      <c r="D27" s="1"/>
      <c r="E27" s="210"/>
      <c r="F27" s="386"/>
      <c r="G27" s="635">
        <v>14236.31</v>
      </c>
      <c r="H27" s="642">
        <v>16558</v>
      </c>
      <c r="I27" s="1"/>
      <c r="J27" s="1"/>
      <c r="K27" s="1"/>
      <c r="L27" s="1"/>
      <c r="M27" s="1"/>
      <c r="N27" s="1"/>
      <c r="O27" s="1"/>
      <c r="P27" s="1"/>
      <c r="Q27" s="416">
        <v>15624.73</v>
      </c>
      <c r="R27" s="718">
        <v>18200</v>
      </c>
      <c r="S27" s="740">
        <v>23000</v>
      </c>
      <c r="T27" s="740">
        <v>24000</v>
      </c>
      <c r="U27" s="740">
        <v>25000</v>
      </c>
    </row>
    <row r="28" spans="1:21" ht="12" customHeight="1" outlineLevel="1" x14ac:dyDescent="0.2">
      <c r="A28" s="145"/>
      <c r="B28" s="332">
        <v>611</v>
      </c>
      <c r="C28" s="103" t="s">
        <v>225</v>
      </c>
      <c r="D28" s="1"/>
      <c r="E28" s="210"/>
      <c r="F28" s="386"/>
      <c r="G28" s="635">
        <v>9051.8799999999992</v>
      </c>
      <c r="H28" s="642">
        <v>3000</v>
      </c>
      <c r="I28" s="1"/>
      <c r="J28" s="1"/>
      <c r="K28" s="1"/>
      <c r="L28" s="1"/>
      <c r="M28" s="1"/>
      <c r="N28" s="1"/>
      <c r="O28" s="1"/>
      <c r="P28" s="1"/>
      <c r="Q28" s="416">
        <v>4655</v>
      </c>
      <c r="R28" s="718">
        <v>5000</v>
      </c>
      <c r="S28" s="740">
        <v>4500</v>
      </c>
      <c r="T28" s="740">
        <v>4500</v>
      </c>
      <c r="U28" s="740">
        <v>4500</v>
      </c>
    </row>
    <row r="29" spans="1:21" ht="12" customHeight="1" outlineLevel="1" thickBot="1" x14ac:dyDescent="0.25">
      <c r="A29" s="42"/>
      <c r="B29" s="333">
        <v>620</v>
      </c>
      <c r="C29" s="116" t="s">
        <v>226</v>
      </c>
      <c r="D29" s="1"/>
      <c r="E29" s="215"/>
      <c r="F29" s="626"/>
      <c r="G29" s="633">
        <v>3184.76</v>
      </c>
      <c r="H29" s="643">
        <v>1000</v>
      </c>
      <c r="I29" s="1"/>
      <c r="J29" s="1"/>
      <c r="K29" s="1"/>
      <c r="L29" s="1"/>
      <c r="M29" s="1"/>
      <c r="N29" s="1"/>
      <c r="O29" s="1"/>
      <c r="P29" s="1"/>
      <c r="Q29" s="417">
        <v>1626.85</v>
      </c>
      <c r="R29" s="719">
        <v>1750</v>
      </c>
      <c r="S29" s="740">
        <v>1500</v>
      </c>
      <c r="T29" s="740">
        <v>1500</v>
      </c>
      <c r="U29" s="740">
        <v>1500</v>
      </c>
    </row>
    <row r="30" spans="1:21" s="8" customFormat="1" ht="12" customHeight="1" thickBot="1" x14ac:dyDescent="0.3">
      <c r="A30" s="33"/>
      <c r="B30" s="328">
        <v>630</v>
      </c>
      <c r="C30" s="162" t="s">
        <v>3</v>
      </c>
      <c r="D30" s="206">
        <f t="shared" ref="D30" si="1">D32+D34+D39+D40</f>
        <v>0</v>
      </c>
      <c r="E30" s="271"/>
      <c r="F30" s="298"/>
      <c r="G30" s="636"/>
      <c r="H30" s="644"/>
      <c r="I30" s="286"/>
      <c r="J30" s="286"/>
      <c r="K30" s="286"/>
      <c r="L30" s="286"/>
      <c r="M30" s="286"/>
      <c r="N30" s="286"/>
      <c r="O30" s="286"/>
      <c r="P30" s="286"/>
      <c r="Q30" s="418"/>
      <c r="R30" s="720"/>
      <c r="S30" s="741"/>
      <c r="T30" s="741"/>
      <c r="U30" s="741"/>
    </row>
    <row r="31" spans="1:21" s="8" customFormat="1" ht="12" customHeight="1" x14ac:dyDescent="0.2">
      <c r="A31" s="40"/>
      <c r="B31" s="329"/>
      <c r="C31" s="163"/>
      <c r="D31" s="286"/>
      <c r="E31" s="270"/>
      <c r="F31" s="627"/>
      <c r="G31" s="473"/>
      <c r="H31" s="454"/>
      <c r="I31" s="286"/>
      <c r="J31" s="286"/>
      <c r="K31" s="286"/>
      <c r="L31" s="286"/>
      <c r="M31" s="286"/>
      <c r="N31" s="286"/>
      <c r="O31" s="286"/>
      <c r="P31" s="286"/>
      <c r="Q31" s="419"/>
      <c r="R31" s="717"/>
      <c r="S31" s="742"/>
      <c r="T31" s="742"/>
      <c r="U31" s="742"/>
    </row>
    <row r="32" spans="1:21" s="8" customFormat="1" ht="12" customHeight="1" x14ac:dyDescent="0.2">
      <c r="A32" s="147"/>
      <c r="B32" s="332">
        <v>631001</v>
      </c>
      <c r="C32" s="106" t="s">
        <v>85</v>
      </c>
      <c r="D32" s="286"/>
      <c r="E32" s="211"/>
      <c r="F32" s="628"/>
      <c r="G32" s="662">
        <v>2323.96</v>
      </c>
      <c r="H32" s="642">
        <v>1600</v>
      </c>
      <c r="I32" s="286"/>
      <c r="J32" s="286"/>
      <c r="K32" s="286"/>
      <c r="L32" s="286"/>
      <c r="M32" s="286"/>
      <c r="N32" s="286"/>
      <c r="O32" s="286"/>
      <c r="P32" s="286"/>
      <c r="Q32" s="420">
        <v>1740.05</v>
      </c>
      <c r="R32" s="718">
        <v>1800</v>
      </c>
      <c r="S32" s="742">
        <v>1800</v>
      </c>
      <c r="T32" s="742">
        <v>1800</v>
      </c>
      <c r="U32" s="742">
        <v>1800</v>
      </c>
    </row>
    <row r="33" spans="1:21" ht="12" hidden="1" customHeight="1" outlineLevel="1" x14ac:dyDescent="0.2">
      <c r="A33" s="145"/>
      <c r="B33" s="331" t="s">
        <v>4</v>
      </c>
      <c r="C33" s="103" t="s">
        <v>54</v>
      </c>
      <c r="D33" s="1"/>
      <c r="E33" s="210"/>
      <c r="F33" s="386"/>
      <c r="G33" s="662"/>
      <c r="H33" s="642"/>
      <c r="I33" s="1"/>
      <c r="J33" s="1"/>
      <c r="K33" s="1"/>
      <c r="L33" s="1"/>
      <c r="M33" s="1"/>
      <c r="N33" s="1"/>
      <c r="O33" s="1"/>
      <c r="P33" s="1"/>
      <c r="Q33" s="415"/>
      <c r="R33" s="718"/>
      <c r="S33" s="742"/>
      <c r="T33" s="742"/>
      <c r="U33" s="742"/>
    </row>
    <row r="34" spans="1:21" s="8" customFormat="1" ht="12" customHeight="1" collapsed="1" x14ac:dyDescent="0.2">
      <c r="A34" s="148"/>
      <c r="B34" s="332">
        <v>632001</v>
      </c>
      <c r="C34" s="103" t="s">
        <v>121</v>
      </c>
      <c r="D34" s="286"/>
      <c r="E34" s="211"/>
      <c r="F34" s="628"/>
      <c r="G34" s="662">
        <v>2742.38</v>
      </c>
      <c r="H34" s="642">
        <v>2800</v>
      </c>
      <c r="I34" s="286"/>
      <c r="J34" s="286"/>
      <c r="K34" s="286"/>
      <c r="L34" s="286"/>
      <c r="M34" s="286"/>
      <c r="N34" s="286"/>
      <c r="O34" s="286"/>
      <c r="P34" s="286"/>
      <c r="Q34" s="420">
        <v>2601.71</v>
      </c>
      <c r="R34" s="718">
        <v>4432</v>
      </c>
      <c r="S34" s="742">
        <v>4400</v>
      </c>
      <c r="T34" s="742">
        <v>4400</v>
      </c>
      <c r="U34" s="742">
        <v>4400</v>
      </c>
    </row>
    <row r="35" spans="1:21" ht="12" hidden="1" customHeight="1" outlineLevel="1" x14ac:dyDescent="0.2">
      <c r="A35" s="145"/>
      <c r="B35" s="332">
        <v>632001</v>
      </c>
      <c r="C35" s="103" t="s">
        <v>55</v>
      </c>
      <c r="D35" s="1"/>
      <c r="E35" s="210"/>
      <c r="F35" s="386"/>
      <c r="G35" s="635"/>
      <c r="H35" s="642"/>
      <c r="I35" s="1"/>
      <c r="J35" s="1"/>
      <c r="K35" s="1"/>
      <c r="L35" s="1"/>
      <c r="M35" s="1"/>
      <c r="N35" s="1"/>
      <c r="O35" s="1"/>
      <c r="P35" s="1"/>
      <c r="Q35" s="415"/>
      <c r="R35" s="718"/>
      <c r="S35" s="742"/>
      <c r="T35" s="742"/>
      <c r="U35" s="742"/>
    </row>
    <row r="36" spans="1:21" ht="12" hidden="1" customHeight="1" outlineLevel="1" x14ac:dyDescent="0.2">
      <c r="A36" s="145"/>
      <c r="B36" s="332" t="s">
        <v>21</v>
      </c>
      <c r="C36" s="103" t="s">
        <v>55</v>
      </c>
      <c r="D36" s="1"/>
      <c r="E36" s="210"/>
      <c r="F36" s="386"/>
      <c r="G36" s="635"/>
      <c r="H36" s="642"/>
      <c r="I36" s="1"/>
      <c r="J36" s="1"/>
      <c r="K36" s="1"/>
      <c r="L36" s="1"/>
      <c r="M36" s="1"/>
      <c r="N36" s="1"/>
      <c r="O36" s="1"/>
      <c r="P36" s="1"/>
      <c r="Q36" s="415"/>
      <c r="R36" s="718"/>
      <c r="S36" s="742"/>
      <c r="T36" s="742"/>
      <c r="U36" s="742"/>
    </row>
    <row r="37" spans="1:21" ht="12" hidden="1" customHeight="1" outlineLevel="1" x14ac:dyDescent="0.2">
      <c r="A37" s="145"/>
      <c r="B37" s="332">
        <v>632002</v>
      </c>
      <c r="C37" s="103" t="s">
        <v>56</v>
      </c>
      <c r="D37" s="1"/>
      <c r="E37" s="210"/>
      <c r="F37" s="386"/>
      <c r="G37" s="635"/>
      <c r="H37" s="642"/>
      <c r="I37" s="1"/>
      <c r="J37" s="1"/>
      <c r="K37" s="1"/>
      <c r="L37" s="1"/>
      <c r="M37" s="1"/>
      <c r="N37" s="1"/>
      <c r="O37" s="1"/>
      <c r="P37" s="1"/>
      <c r="Q37" s="415"/>
      <c r="R37" s="718"/>
      <c r="S37" s="742"/>
      <c r="T37" s="742"/>
      <c r="U37" s="742"/>
    </row>
    <row r="38" spans="1:21" hidden="1" outlineLevel="1" x14ac:dyDescent="0.2">
      <c r="A38" s="145"/>
      <c r="B38" s="332">
        <v>632003</v>
      </c>
      <c r="C38" s="103" t="s">
        <v>57</v>
      </c>
      <c r="D38" s="1"/>
      <c r="E38" s="210"/>
      <c r="F38" s="386"/>
      <c r="G38" s="635"/>
      <c r="H38" s="642"/>
      <c r="I38" s="1"/>
      <c r="J38" s="1"/>
      <c r="K38" s="1"/>
      <c r="L38" s="1"/>
      <c r="M38" s="1"/>
      <c r="N38" s="1"/>
      <c r="O38" s="1"/>
      <c r="P38" s="1"/>
      <c r="Q38" s="415"/>
      <c r="R38" s="718"/>
      <c r="S38" s="742"/>
      <c r="T38" s="742"/>
      <c r="U38" s="742"/>
    </row>
    <row r="39" spans="1:21" outlineLevel="1" x14ac:dyDescent="0.2">
      <c r="A39" s="145"/>
      <c r="B39" s="332">
        <v>632002</v>
      </c>
      <c r="C39" s="103" t="s">
        <v>122</v>
      </c>
      <c r="D39" s="1"/>
      <c r="E39" s="210"/>
      <c r="F39" s="386"/>
      <c r="G39" s="635">
        <v>125.41</v>
      </c>
      <c r="H39" s="642">
        <v>130</v>
      </c>
      <c r="I39" s="1"/>
      <c r="J39" s="1"/>
      <c r="K39" s="1"/>
      <c r="L39" s="1"/>
      <c r="M39" s="1"/>
      <c r="N39" s="1"/>
      <c r="O39" s="1"/>
      <c r="P39" s="1"/>
      <c r="Q39" s="421">
        <v>188.83</v>
      </c>
      <c r="R39" s="718">
        <v>180</v>
      </c>
      <c r="S39" s="742">
        <v>200</v>
      </c>
      <c r="T39" s="742">
        <v>200</v>
      </c>
      <c r="U39" s="742">
        <v>200</v>
      </c>
    </row>
    <row r="40" spans="1:21" ht="10.5" outlineLevel="1" thickBot="1" x14ac:dyDescent="0.25">
      <c r="A40" s="145"/>
      <c r="B40" s="332">
        <v>632003</v>
      </c>
      <c r="C40" s="103" t="s">
        <v>123</v>
      </c>
      <c r="D40" s="1"/>
      <c r="E40" s="215"/>
      <c r="F40" s="626"/>
      <c r="G40" s="633">
        <v>917.19</v>
      </c>
      <c r="H40" s="643">
        <v>1000</v>
      </c>
      <c r="I40" s="1"/>
      <c r="J40" s="1"/>
      <c r="K40" s="1"/>
      <c r="L40" s="1"/>
      <c r="M40" s="1"/>
      <c r="N40" s="1"/>
      <c r="O40" s="1"/>
      <c r="P40" s="1"/>
      <c r="Q40" s="422">
        <v>1430.86</v>
      </c>
      <c r="R40" s="719">
        <v>1400</v>
      </c>
      <c r="S40" s="742">
        <v>1500</v>
      </c>
      <c r="T40" s="742">
        <v>1500</v>
      </c>
      <c r="U40" s="742">
        <v>1500</v>
      </c>
    </row>
    <row r="41" spans="1:21" s="8" customFormat="1" ht="12.65" customHeight="1" thickBot="1" x14ac:dyDescent="0.3">
      <c r="A41" s="33"/>
      <c r="B41" s="334">
        <v>633</v>
      </c>
      <c r="C41" s="107" t="s">
        <v>24</v>
      </c>
      <c r="D41" s="206">
        <f t="shared" ref="D41" si="2">D43+D44+D45+D46+D47+D48+D49+D50+D51+D52+D53</f>
        <v>0</v>
      </c>
      <c r="E41" s="271"/>
      <c r="F41" s="298"/>
      <c r="G41" s="636"/>
      <c r="H41" s="644"/>
      <c r="I41" s="286"/>
      <c r="J41" s="286"/>
      <c r="K41" s="286"/>
      <c r="L41" s="286"/>
      <c r="M41" s="286"/>
      <c r="N41" s="286"/>
      <c r="O41" s="286"/>
      <c r="P41" s="286"/>
      <c r="Q41" s="418"/>
      <c r="R41" s="720"/>
      <c r="S41" s="742"/>
      <c r="T41" s="742"/>
      <c r="U41" s="742"/>
    </row>
    <row r="42" spans="1:21" s="8" customFormat="1" ht="12" customHeight="1" x14ac:dyDescent="0.2">
      <c r="A42" s="158"/>
      <c r="B42" s="335"/>
      <c r="C42" s="118"/>
      <c r="D42" s="286"/>
      <c r="E42" s="270"/>
      <c r="F42" s="627"/>
      <c r="G42" s="473"/>
      <c r="H42" s="454"/>
      <c r="I42" s="286"/>
      <c r="J42" s="286"/>
      <c r="K42" s="286"/>
      <c r="L42" s="286"/>
      <c r="M42" s="286"/>
      <c r="N42" s="286"/>
      <c r="O42" s="286"/>
      <c r="P42" s="286"/>
      <c r="Q42" s="419"/>
      <c r="R42" s="717"/>
      <c r="S42" s="742"/>
      <c r="T42" s="742"/>
      <c r="U42" s="742"/>
    </row>
    <row r="43" spans="1:21" s="8" customFormat="1" ht="12" customHeight="1" x14ac:dyDescent="0.2">
      <c r="A43" s="40"/>
      <c r="B43" s="330">
        <v>633001</v>
      </c>
      <c r="C43" s="137" t="s">
        <v>63</v>
      </c>
      <c r="D43" s="286"/>
      <c r="E43" s="211"/>
      <c r="F43" s="628"/>
      <c r="G43" s="662">
        <v>19.75</v>
      </c>
      <c r="H43" s="642">
        <v>200</v>
      </c>
      <c r="I43" s="286"/>
      <c r="J43" s="286"/>
      <c r="K43" s="286"/>
      <c r="L43" s="286"/>
      <c r="M43" s="286"/>
      <c r="N43" s="286"/>
      <c r="O43" s="286"/>
      <c r="P43" s="286"/>
      <c r="Q43" s="423">
        <v>141.6</v>
      </c>
      <c r="R43" s="718">
        <v>200</v>
      </c>
      <c r="S43" s="742">
        <v>200</v>
      </c>
      <c r="T43" s="742">
        <v>200</v>
      </c>
      <c r="U43" s="742">
        <v>200</v>
      </c>
    </row>
    <row r="44" spans="1:21" ht="12" customHeight="1" outlineLevel="1" x14ac:dyDescent="0.2">
      <c r="A44" s="145"/>
      <c r="B44" s="331" t="s">
        <v>5</v>
      </c>
      <c r="C44" s="103" t="s">
        <v>163</v>
      </c>
      <c r="D44" s="1"/>
      <c r="E44" s="210"/>
      <c r="F44" s="386"/>
      <c r="G44" s="663">
        <v>675</v>
      </c>
      <c r="H44" s="642">
        <v>100</v>
      </c>
      <c r="I44" s="1"/>
      <c r="J44" s="1"/>
      <c r="K44" s="1"/>
      <c r="L44" s="1"/>
      <c r="M44" s="1"/>
      <c r="N44" s="1"/>
      <c r="O44" s="1"/>
      <c r="P44" s="1"/>
      <c r="Q44" s="421">
        <v>700</v>
      </c>
      <c r="R44" s="718">
        <v>220</v>
      </c>
      <c r="S44" s="742">
        <v>600</v>
      </c>
      <c r="T44" s="742">
        <v>600</v>
      </c>
      <c r="U44" s="742">
        <v>600</v>
      </c>
    </row>
    <row r="45" spans="1:21" ht="12" customHeight="1" outlineLevel="1" x14ac:dyDescent="0.2">
      <c r="A45" s="145"/>
      <c r="B45" s="331">
        <v>633003</v>
      </c>
      <c r="C45" s="103" t="s">
        <v>240</v>
      </c>
      <c r="D45" s="1"/>
      <c r="E45" s="210"/>
      <c r="F45" s="386"/>
      <c r="G45" s="663">
        <v>0</v>
      </c>
      <c r="H45" s="642">
        <v>0</v>
      </c>
      <c r="I45" s="1"/>
      <c r="J45" s="1"/>
      <c r="K45" s="1"/>
      <c r="L45" s="1"/>
      <c r="M45" s="1"/>
      <c r="N45" s="1"/>
      <c r="O45" s="1"/>
      <c r="P45" s="1"/>
      <c r="Q45" s="421">
        <v>0</v>
      </c>
      <c r="R45" s="718">
        <v>0</v>
      </c>
      <c r="S45" s="742">
        <v>0</v>
      </c>
      <c r="T45" s="742">
        <v>0</v>
      </c>
      <c r="U45" s="742">
        <v>0</v>
      </c>
    </row>
    <row r="46" spans="1:21" ht="12" customHeight="1" outlineLevel="1" x14ac:dyDescent="0.2">
      <c r="A46" s="145"/>
      <c r="B46" s="332">
        <v>633004</v>
      </c>
      <c r="C46" s="103" t="s">
        <v>270</v>
      </c>
      <c r="D46" s="1"/>
      <c r="E46" s="210"/>
      <c r="F46" s="386"/>
      <c r="G46" s="663">
        <v>0</v>
      </c>
      <c r="H46" s="642">
        <v>850</v>
      </c>
      <c r="I46" s="1"/>
      <c r="J46" s="1"/>
      <c r="K46" s="1"/>
      <c r="L46" s="1"/>
      <c r="M46" s="1"/>
      <c r="N46" s="1"/>
      <c r="O46" s="1"/>
      <c r="P46" s="1"/>
      <c r="Q46" s="421">
        <v>0</v>
      </c>
      <c r="R46" s="718">
        <v>400</v>
      </c>
      <c r="S46" s="742">
        <v>700</v>
      </c>
      <c r="T46" s="742">
        <v>700</v>
      </c>
      <c r="U46" s="742">
        <v>700</v>
      </c>
    </row>
    <row r="47" spans="1:21" ht="12" customHeight="1" outlineLevel="1" x14ac:dyDescent="0.2">
      <c r="A47" s="145"/>
      <c r="B47" s="332">
        <v>633004</v>
      </c>
      <c r="C47" s="103" t="s">
        <v>231</v>
      </c>
      <c r="D47" s="1"/>
      <c r="E47" s="210"/>
      <c r="F47" s="386"/>
      <c r="G47" s="635">
        <v>217.59</v>
      </c>
      <c r="H47" s="642">
        <v>0</v>
      </c>
      <c r="I47" s="1"/>
      <c r="J47" s="1"/>
      <c r="K47" s="1"/>
      <c r="L47" s="1"/>
      <c r="M47" s="1"/>
      <c r="N47" s="1"/>
      <c r="O47" s="1"/>
      <c r="P47" s="1"/>
      <c r="Q47" s="421">
        <v>0</v>
      </c>
      <c r="R47" s="718">
        <v>0</v>
      </c>
      <c r="S47" s="742">
        <v>0</v>
      </c>
      <c r="T47" s="742">
        <v>0</v>
      </c>
      <c r="U47" s="742">
        <v>0</v>
      </c>
    </row>
    <row r="48" spans="1:21" ht="12" customHeight="1" outlineLevel="1" x14ac:dyDescent="0.2">
      <c r="A48" s="145"/>
      <c r="B48" s="332">
        <v>633006</v>
      </c>
      <c r="C48" s="103" t="s">
        <v>210</v>
      </c>
      <c r="D48" s="1"/>
      <c r="E48" s="210"/>
      <c r="F48" s="386"/>
      <c r="G48" s="635">
        <v>1789.69</v>
      </c>
      <c r="H48" s="642">
        <v>1500</v>
      </c>
      <c r="I48" s="1"/>
      <c r="J48" s="1"/>
      <c r="K48" s="1"/>
      <c r="L48" s="1"/>
      <c r="M48" s="1"/>
      <c r="N48" s="1"/>
      <c r="O48" s="1"/>
      <c r="P48" s="1"/>
      <c r="Q48" s="415">
        <v>1120.22</v>
      </c>
      <c r="R48" s="718">
        <v>1200</v>
      </c>
      <c r="S48" s="742">
        <v>1200</v>
      </c>
      <c r="T48" s="742">
        <v>1200</v>
      </c>
      <c r="U48" s="742">
        <v>1200</v>
      </c>
    </row>
    <row r="49" spans="1:21" ht="12" customHeight="1" outlineLevel="1" x14ac:dyDescent="0.2">
      <c r="A49" s="145"/>
      <c r="B49" s="332">
        <v>633009</v>
      </c>
      <c r="C49" s="103" t="s">
        <v>59</v>
      </c>
      <c r="D49" s="1"/>
      <c r="E49" s="210"/>
      <c r="F49" s="386"/>
      <c r="G49" s="663">
        <v>166</v>
      </c>
      <c r="H49" s="642">
        <v>150</v>
      </c>
      <c r="I49" s="1"/>
      <c r="J49" s="1"/>
      <c r="K49" s="1"/>
      <c r="L49" s="1"/>
      <c r="M49" s="1"/>
      <c r="N49" s="1"/>
      <c r="O49" s="1"/>
      <c r="P49" s="1"/>
      <c r="Q49" s="421">
        <v>45.9</v>
      </c>
      <c r="R49" s="718">
        <v>50</v>
      </c>
      <c r="S49" s="742">
        <v>50</v>
      </c>
      <c r="T49" s="742">
        <v>50</v>
      </c>
      <c r="U49" s="742">
        <v>50</v>
      </c>
    </row>
    <row r="50" spans="1:21" ht="12" customHeight="1" outlineLevel="1" x14ac:dyDescent="0.2">
      <c r="A50" s="145"/>
      <c r="B50" s="332">
        <v>633010</v>
      </c>
      <c r="C50" s="103" t="s">
        <v>124</v>
      </c>
      <c r="D50" s="1"/>
      <c r="E50" s="210"/>
      <c r="F50" s="386"/>
      <c r="G50" s="663">
        <v>200</v>
      </c>
      <c r="H50" s="642">
        <v>300</v>
      </c>
      <c r="I50" s="1"/>
      <c r="J50" s="1"/>
      <c r="K50" s="1"/>
      <c r="L50" s="1"/>
      <c r="M50" s="1"/>
      <c r="N50" s="1"/>
      <c r="O50" s="1"/>
      <c r="P50" s="1"/>
      <c r="Q50" s="415">
        <v>190.18</v>
      </c>
      <c r="R50" s="718">
        <v>100</v>
      </c>
      <c r="S50" s="742">
        <v>300</v>
      </c>
      <c r="T50" s="742">
        <v>300</v>
      </c>
      <c r="U50" s="742">
        <v>300</v>
      </c>
    </row>
    <row r="51" spans="1:21" ht="12" customHeight="1" outlineLevel="1" x14ac:dyDescent="0.2">
      <c r="A51" s="145"/>
      <c r="B51" s="332">
        <v>633010</v>
      </c>
      <c r="C51" s="103" t="s">
        <v>219</v>
      </c>
      <c r="D51" s="1"/>
      <c r="E51" s="210"/>
      <c r="F51" s="386"/>
      <c r="G51" s="635">
        <v>355.83</v>
      </c>
      <c r="H51" s="642">
        <v>100</v>
      </c>
      <c r="I51" s="1"/>
      <c r="J51" s="1"/>
      <c r="K51" s="1"/>
      <c r="L51" s="1"/>
      <c r="M51" s="1"/>
      <c r="N51" s="1"/>
      <c r="O51" s="1"/>
      <c r="P51" s="1"/>
      <c r="Q51" s="421">
        <v>0</v>
      </c>
      <c r="R51" s="718">
        <v>100</v>
      </c>
      <c r="S51" s="742">
        <v>0</v>
      </c>
      <c r="T51" s="742">
        <v>0</v>
      </c>
      <c r="U51" s="742">
        <v>0</v>
      </c>
    </row>
    <row r="52" spans="1:21" ht="12" customHeight="1" outlineLevel="1" x14ac:dyDescent="0.2">
      <c r="A52" s="145"/>
      <c r="B52" s="332">
        <v>633013</v>
      </c>
      <c r="C52" s="103" t="s">
        <v>101</v>
      </c>
      <c r="D52" s="1"/>
      <c r="E52" s="210"/>
      <c r="F52" s="386"/>
      <c r="G52" s="663">
        <v>1</v>
      </c>
      <c r="H52" s="642">
        <v>0</v>
      </c>
      <c r="I52" s="1"/>
      <c r="J52" s="1"/>
      <c r="K52" s="1"/>
      <c r="L52" s="1"/>
      <c r="M52" s="1"/>
      <c r="N52" s="1"/>
      <c r="O52" s="1"/>
      <c r="P52" s="1"/>
      <c r="Q52" s="421">
        <v>0</v>
      </c>
      <c r="R52" s="718">
        <v>0</v>
      </c>
      <c r="S52" s="742">
        <v>0</v>
      </c>
      <c r="T52" s="742">
        <v>0</v>
      </c>
      <c r="U52" s="742">
        <v>0</v>
      </c>
    </row>
    <row r="53" spans="1:21" ht="12" customHeight="1" outlineLevel="1" thickBot="1" x14ac:dyDescent="0.25">
      <c r="A53" s="145"/>
      <c r="B53" s="332">
        <v>633016</v>
      </c>
      <c r="C53" s="164" t="s">
        <v>86</v>
      </c>
      <c r="D53" s="1"/>
      <c r="E53" s="210"/>
      <c r="F53" s="386"/>
      <c r="G53" s="635">
        <v>1047.82</v>
      </c>
      <c r="H53" s="642">
        <v>1000</v>
      </c>
      <c r="I53" s="1"/>
      <c r="J53" s="1"/>
      <c r="K53" s="1"/>
      <c r="L53" s="1"/>
      <c r="M53" s="1"/>
      <c r="N53" s="1"/>
      <c r="O53" s="1"/>
      <c r="P53" s="1"/>
      <c r="Q53" s="415">
        <v>1811.09</v>
      </c>
      <c r="R53" s="718">
        <v>1000</v>
      </c>
      <c r="S53" s="742">
        <v>400</v>
      </c>
      <c r="T53" s="742">
        <v>400</v>
      </c>
      <c r="U53" s="742">
        <v>400</v>
      </c>
    </row>
    <row r="54" spans="1:21" ht="12" hidden="1" customHeight="1" outlineLevel="1" x14ac:dyDescent="0.2">
      <c r="A54" s="145"/>
      <c r="B54" s="332">
        <v>634004</v>
      </c>
      <c r="C54" s="103" t="s">
        <v>62</v>
      </c>
      <c r="D54" s="1"/>
      <c r="E54" s="215"/>
      <c r="F54" s="626"/>
      <c r="G54" s="633"/>
      <c r="H54" s="643"/>
      <c r="I54" s="1"/>
      <c r="J54" s="1"/>
      <c r="K54" s="1"/>
      <c r="L54" s="1"/>
      <c r="M54" s="1"/>
      <c r="N54" s="1"/>
      <c r="O54" s="1"/>
      <c r="P54" s="1"/>
      <c r="Q54" s="422"/>
      <c r="R54" s="719"/>
      <c r="S54" s="742"/>
      <c r="T54" s="742"/>
      <c r="U54" s="742"/>
    </row>
    <row r="55" spans="1:21" s="8" customFormat="1" ht="12" customHeight="1" thickBot="1" x14ac:dyDescent="0.3">
      <c r="A55" s="36"/>
      <c r="B55" s="334">
        <v>635</v>
      </c>
      <c r="C55" s="107" t="s">
        <v>25</v>
      </c>
      <c r="D55" s="206">
        <f t="shared" ref="D55" si="3">D62+D63+D64</f>
        <v>0</v>
      </c>
      <c r="E55" s="271"/>
      <c r="F55" s="298"/>
      <c r="G55" s="636"/>
      <c r="H55" s="644"/>
      <c r="I55" s="286"/>
      <c r="J55" s="286"/>
      <c r="K55" s="286"/>
      <c r="L55" s="286"/>
      <c r="M55" s="286"/>
      <c r="N55" s="286"/>
      <c r="O55" s="286"/>
      <c r="P55" s="286"/>
      <c r="Q55" s="418"/>
      <c r="R55" s="720"/>
      <c r="S55" s="742"/>
      <c r="T55" s="742"/>
      <c r="U55" s="742"/>
    </row>
    <row r="56" spans="1:21" ht="12" hidden="1" customHeight="1" outlineLevel="1" x14ac:dyDescent="0.2">
      <c r="A56" s="149"/>
      <c r="B56" s="330" t="s">
        <v>7</v>
      </c>
      <c r="C56" s="102" t="s">
        <v>63</v>
      </c>
      <c r="D56" s="1"/>
      <c r="E56" s="212"/>
      <c r="F56" s="453"/>
      <c r="G56" s="474"/>
      <c r="H56" s="454"/>
      <c r="I56" s="1"/>
      <c r="J56" s="1"/>
      <c r="K56" s="1"/>
      <c r="L56" s="1"/>
      <c r="M56" s="1"/>
      <c r="N56" s="1"/>
      <c r="O56" s="1"/>
      <c r="P56" s="1"/>
      <c r="Q56" s="424"/>
      <c r="R56" s="717"/>
      <c r="S56" s="742"/>
      <c r="T56" s="742"/>
      <c r="U56" s="742"/>
    </row>
    <row r="57" spans="1:21" ht="12" hidden="1" customHeight="1" outlineLevel="1" x14ac:dyDescent="0.2">
      <c r="A57" s="145"/>
      <c r="B57" s="331" t="s">
        <v>8</v>
      </c>
      <c r="C57" s="103" t="s">
        <v>64</v>
      </c>
      <c r="D57" s="1"/>
      <c r="E57" s="210"/>
      <c r="F57" s="386"/>
      <c r="G57" s="635"/>
      <c r="H57" s="642"/>
      <c r="I57" s="1"/>
      <c r="J57" s="1"/>
      <c r="K57" s="1"/>
      <c r="L57" s="1"/>
      <c r="M57" s="1"/>
      <c r="N57" s="1"/>
      <c r="O57" s="1"/>
      <c r="P57" s="1"/>
      <c r="Q57" s="415"/>
      <c r="R57" s="718"/>
      <c r="S57" s="742"/>
      <c r="T57" s="742"/>
      <c r="U57" s="742"/>
    </row>
    <row r="58" spans="1:21" ht="12" hidden="1" customHeight="1" outlineLevel="1" x14ac:dyDescent="0.2">
      <c r="A58" s="145"/>
      <c r="B58" s="332">
        <v>635006</v>
      </c>
      <c r="C58" s="103" t="s">
        <v>65</v>
      </c>
      <c r="D58" s="1"/>
      <c r="E58" s="210"/>
      <c r="F58" s="386"/>
      <c r="G58" s="635"/>
      <c r="H58" s="642"/>
      <c r="I58" s="1"/>
      <c r="J58" s="1"/>
      <c r="K58" s="1"/>
      <c r="L58" s="1"/>
      <c r="M58" s="1"/>
      <c r="N58" s="1"/>
      <c r="O58" s="1"/>
      <c r="P58" s="1"/>
      <c r="Q58" s="415"/>
      <c r="R58" s="718"/>
      <c r="S58" s="742"/>
      <c r="T58" s="742"/>
      <c r="U58" s="742"/>
    </row>
    <row r="59" spans="1:21" ht="12" hidden="1" customHeight="1" outlineLevel="1" x14ac:dyDescent="0.2">
      <c r="A59" s="145"/>
      <c r="B59" s="332">
        <v>635002</v>
      </c>
      <c r="C59" s="103" t="s">
        <v>64</v>
      </c>
      <c r="D59" s="1"/>
      <c r="E59" s="210"/>
      <c r="F59" s="386"/>
      <c r="G59" s="635"/>
      <c r="H59" s="642"/>
      <c r="I59" s="1"/>
      <c r="J59" s="1"/>
      <c r="K59" s="1"/>
      <c r="L59" s="1"/>
      <c r="M59" s="1"/>
      <c r="N59" s="1"/>
      <c r="O59" s="1"/>
      <c r="P59" s="1"/>
      <c r="Q59" s="415"/>
      <c r="R59" s="718"/>
      <c r="S59" s="742"/>
      <c r="T59" s="742"/>
      <c r="U59" s="742"/>
    </row>
    <row r="60" spans="1:21" ht="12" hidden="1" customHeight="1" outlineLevel="1" x14ac:dyDescent="0.2">
      <c r="A60" s="145"/>
      <c r="B60" s="332">
        <v>635004</v>
      </c>
      <c r="C60" s="103" t="s">
        <v>66</v>
      </c>
      <c r="D60" s="1"/>
      <c r="E60" s="210"/>
      <c r="F60" s="386"/>
      <c r="G60" s="635"/>
      <c r="H60" s="642"/>
      <c r="I60" s="1"/>
      <c r="J60" s="1"/>
      <c r="K60" s="1"/>
      <c r="L60" s="1"/>
      <c r="M60" s="1"/>
      <c r="N60" s="1"/>
      <c r="O60" s="1"/>
      <c r="P60" s="1"/>
      <c r="Q60" s="415"/>
      <c r="R60" s="718"/>
      <c r="S60" s="742"/>
      <c r="T60" s="742"/>
      <c r="U60" s="742"/>
    </row>
    <row r="61" spans="1:21" ht="12" customHeight="1" outlineLevel="1" x14ac:dyDescent="0.2">
      <c r="A61" s="145"/>
      <c r="B61" s="332"/>
      <c r="C61" s="103"/>
      <c r="D61" s="1"/>
      <c r="E61" s="210"/>
      <c r="F61" s="386"/>
      <c r="G61" s="635"/>
      <c r="H61" s="642"/>
      <c r="I61" s="1"/>
      <c r="J61" s="1"/>
      <c r="K61" s="1"/>
      <c r="L61" s="1"/>
      <c r="M61" s="1"/>
      <c r="N61" s="1"/>
      <c r="O61" s="1"/>
      <c r="P61" s="1"/>
      <c r="Q61" s="415"/>
      <c r="R61" s="718"/>
      <c r="S61" s="742"/>
      <c r="T61" s="742"/>
      <c r="U61" s="742"/>
    </row>
    <row r="62" spans="1:21" ht="12" customHeight="1" outlineLevel="1" x14ac:dyDescent="0.2">
      <c r="A62" s="145"/>
      <c r="B62" s="332">
        <v>635002</v>
      </c>
      <c r="C62" s="103" t="s">
        <v>126</v>
      </c>
      <c r="D62" s="1"/>
      <c r="E62" s="210"/>
      <c r="F62" s="386"/>
      <c r="G62" s="663">
        <v>720</v>
      </c>
      <c r="H62" s="642">
        <v>720</v>
      </c>
      <c r="I62" s="1"/>
      <c r="J62" s="1"/>
      <c r="K62" s="1"/>
      <c r="L62" s="1"/>
      <c r="M62" s="1"/>
      <c r="N62" s="1"/>
      <c r="O62" s="1"/>
      <c r="P62" s="1"/>
      <c r="Q62" s="421">
        <v>910</v>
      </c>
      <c r="R62" s="718">
        <v>720</v>
      </c>
      <c r="S62" s="742">
        <v>840</v>
      </c>
      <c r="T62" s="742">
        <v>840</v>
      </c>
      <c r="U62" s="742">
        <v>840</v>
      </c>
    </row>
    <row r="63" spans="1:21" ht="12" customHeight="1" outlineLevel="1" x14ac:dyDescent="0.2">
      <c r="A63" s="145"/>
      <c r="B63" s="332">
        <v>635004</v>
      </c>
      <c r="C63" s="103" t="s">
        <v>125</v>
      </c>
      <c r="D63" s="1"/>
      <c r="E63" s="210"/>
      <c r="F63" s="386"/>
      <c r="G63" s="635"/>
      <c r="H63" s="642"/>
      <c r="I63" s="1"/>
      <c r="J63" s="1"/>
      <c r="K63" s="1"/>
      <c r="L63" s="1"/>
      <c r="M63" s="1"/>
      <c r="N63" s="1"/>
      <c r="O63" s="1"/>
      <c r="P63" s="1"/>
      <c r="Q63" s="415"/>
      <c r="R63" s="718"/>
      <c r="S63" s="742"/>
      <c r="T63" s="742"/>
      <c r="U63" s="742"/>
    </row>
    <row r="64" spans="1:21" ht="12" customHeight="1" outlineLevel="1" thickBot="1" x14ac:dyDescent="0.25">
      <c r="A64" s="146"/>
      <c r="B64" s="336">
        <v>635006</v>
      </c>
      <c r="C64" s="164" t="s">
        <v>87</v>
      </c>
      <c r="D64" s="1"/>
      <c r="E64" s="215"/>
      <c r="F64" s="626"/>
      <c r="G64" s="633">
        <v>1253.99</v>
      </c>
      <c r="H64" s="643">
        <v>1000</v>
      </c>
      <c r="I64" s="1"/>
      <c r="J64" s="1"/>
      <c r="K64" s="1"/>
      <c r="L64" s="1"/>
      <c r="M64" s="1"/>
      <c r="N64" s="1"/>
      <c r="O64" s="1"/>
      <c r="P64" s="1"/>
      <c r="Q64" s="425">
        <v>133.66</v>
      </c>
      <c r="R64" s="719">
        <v>500</v>
      </c>
      <c r="S64" s="742">
        <v>1500</v>
      </c>
      <c r="T64" s="742">
        <v>1500</v>
      </c>
      <c r="U64" s="742">
        <v>1500</v>
      </c>
    </row>
    <row r="65" spans="1:21" s="8" customFormat="1" ht="12" customHeight="1" thickBot="1" x14ac:dyDescent="0.3">
      <c r="A65" s="36"/>
      <c r="B65" s="334">
        <v>637</v>
      </c>
      <c r="C65" s="117" t="s">
        <v>26</v>
      </c>
      <c r="D65" s="206" t="e">
        <f>D68+D69+D70+D72+#REF!+D73+D74+D75+D76+D77+D78+D79+D80+#REF!+D81+D82+D83</f>
        <v>#REF!</v>
      </c>
      <c r="E65" s="271"/>
      <c r="F65" s="298"/>
      <c r="G65" s="636"/>
      <c r="H65" s="644"/>
      <c r="I65" s="286"/>
      <c r="J65" s="286"/>
      <c r="K65" s="286"/>
      <c r="L65" s="286"/>
      <c r="M65" s="286"/>
      <c r="N65" s="286"/>
      <c r="O65" s="286"/>
      <c r="P65" s="286"/>
      <c r="Q65" s="418"/>
      <c r="R65" s="720"/>
      <c r="S65" s="742"/>
      <c r="T65" s="742"/>
      <c r="U65" s="742"/>
    </row>
    <row r="66" spans="1:21" s="8" customFormat="1" ht="12" customHeight="1" x14ac:dyDescent="0.2">
      <c r="A66" s="318"/>
      <c r="B66" s="335"/>
      <c r="C66" s="118"/>
      <c r="D66" s="319"/>
      <c r="E66" s="320"/>
      <c r="F66" s="629"/>
      <c r="G66" s="637"/>
      <c r="H66" s="645"/>
      <c r="I66" s="286"/>
      <c r="J66" s="286"/>
      <c r="K66" s="286"/>
      <c r="L66" s="286"/>
      <c r="M66" s="286"/>
      <c r="N66" s="286"/>
      <c r="O66" s="286"/>
      <c r="P66" s="286"/>
      <c r="Q66" s="419"/>
      <c r="R66" s="717"/>
      <c r="S66" s="742"/>
      <c r="T66" s="742"/>
      <c r="U66" s="742"/>
    </row>
    <row r="67" spans="1:21" s="8" customFormat="1" ht="12" customHeight="1" x14ac:dyDescent="0.2">
      <c r="A67" s="150"/>
      <c r="B67" s="330">
        <v>636002</v>
      </c>
      <c r="C67" s="137" t="s">
        <v>244</v>
      </c>
      <c r="D67" s="312"/>
      <c r="E67" s="270"/>
      <c r="F67" s="627"/>
      <c r="G67" s="664">
        <v>20</v>
      </c>
      <c r="H67" s="454">
        <v>0</v>
      </c>
      <c r="I67" s="286"/>
      <c r="J67" s="286"/>
      <c r="K67" s="286"/>
      <c r="L67" s="286"/>
      <c r="M67" s="286"/>
      <c r="N67" s="286"/>
      <c r="O67" s="286"/>
      <c r="P67" s="286"/>
      <c r="Q67" s="423">
        <v>0</v>
      </c>
      <c r="R67" s="718">
        <v>0</v>
      </c>
      <c r="S67" s="742">
        <v>0</v>
      </c>
      <c r="T67" s="742">
        <v>0</v>
      </c>
      <c r="U67" s="742">
        <v>0</v>
      </c>
    </row>
    <row r="68" spans="1:21" ht="12" customHeight="1" outlineLevel="2" x14ac:dyDescent="0.2">
      <c r="A68" s="145"/>
      <c r="B68" s="337" t="s">
        <v>9</v>
      </c>
      <c r="C68" s="108" t="s">
        <v>67</v>
      </c>
      <c r="D68" s="265"/>
      <c r="E68" s="210"/>
      <c r="F68" s="386"/>
      <c r="G68" s="663">
        <v>44</v>
      </c>
      <c r="H68" s="642">
        <v>132</v>
      </c>
      <c r="I68" s="1"/>
      <c r="J68" s="1"/>
      <c r="K68" s="1"/>
      <c r="L68" s="1"/>
      <c r="M68" s="1"/>
      <c r="N68" s="1"/>
      <c r="O68" s="1"/>
      <c r="P68" s="1"/>
      <c r="Q68" s="421">
        <v>23</v>
      </c>
      <c r="R68" s="718">
        <v>100</v>
      </c>
      <c r="S68" s="742">
        <v>200</v>
      </c>
      <c r="T68" s="742">
        <v>200</v>
      </c>
      <c r="U68" s="742">
        <v>200</v>
      </c>
    </row>
    <row r="69" spans="1:21" ht="12" customHeight="1" outlineLevel="2" x14ac:dyDescent="0.2">
      <c r="A69" s="145"/>
      <c r="B69" s="338">
        <v>637003</v>
      </c>
      <c r="C69" s="108" t="s">
        <v>155</v>
      </c>
      <c r="D69" s="265"/>
      <c r="E69" s="210"/>
      <c r="F69" s="386"/>
      <c r="G69" s="663">
        <v>668.4</v>
      </c>
      <c r="H69" s="642">
        <v>102</v>
      </c>
      <c r="I69" s="1"/>
      <c r="J69" s="1"/>
      <c r="K69" s="1"/>
      <c r="L69" s="1"/>
      <c r="M69" s="1"/>
      <c r="N69" s="1"/>
      <c r="O69" s="1"/>
      <c r="P69" s="1"/>
      <c r="Q69" s="421">
        <v>105.6</v>
      </c>
      <c r="R69" s="718">
        <v>106</v>
      </c>
      <c r="S69" s="742">
        <v>300</v>
      </c>
      <c r="T69" s="742">
        <v>300</v>
      </c>
      <c r="U69" s="742">
        <v>300</v>
      </c>
    </row>
    <row r="70" spans="1:21" ht="12" customHeight="1" outlineLevel="2" x14ac:dyDescent="0.2">
      <c r="A70" s="145"/>
      <c r="B70" s="338">
        <v>637004</v>
      </c>
      <c r="C70" s="108" t="s">
        <v>68</v>
      </c>
      <c r="D70" s="1"/>
      <c r="E70" s="210"/>
      <c r="F70" s="386"/>
      <c r="G70" s="635">
        <v>801.96</v>
      </c>
      <c r="H70" s="642">
        <v>700</v>
      </c>
      <c r="I70" s="1"/>
      <c r="J70" s="1"/>
      <c r="K70" s="1"/>
      <c r="L70" s="1"/>
      <c r="M70" s="1"/>
      <c r="N70" s="1"/>
      <c r="O70" s="1"/>
      <c r="P70" s="1"/>
      <c r="Q70" s="415">
        <v>1357.09</v>
      </c>
      <c r="R70" s="718">
        <v>1300</v>
      </c>
      <c r="S70" s="742">
        <v>1400</v>
      </c>
      <c r="T70" s="742">
        <v>1400</v>
      </c>
      <c r="U70" s="742">
        <v>1400</v>
      </c>
    </row>
    <row r="71" spans="1:21" ht="12" customHeight="1" outlineLevel="2" x14ac:dyDescent="0.2">
      <c r="A71" s="145"/>
      <c r="B71" s="338">
        <v>637005</v>
      </c>
      <c r="C71" s="108" t="s">
        <v>239</v>
      </c>
      <c r="D71" s="1"/>
      <c r="E71" s="210"/>
      <c r="F71" s="386"/>
      <c r="G71" s="635">
        <v>670</v>
      </c>
      <c r="H71" s="642">
        <v>1000</v>
      </c>
      <c r="I71" s="1"/>
      <c r="J71" s="1"/>
      <c r="K71" s="1"/>
      <c r="L71" s="1"/>
      <c r="M71" s="1"/>
      <c r="N71" s="1"/>
      <c r="O71" s="1"/>
      <c r="P71" s="1"/>
      <c r="Q71" s="421">
        <v>0</v>
      </c>
      <c r="R71" s="718">
        <v>500</v>
      </c>
      <c r="S71" s="742">
        <v>2000</v>
      </c>
      <c r="T71" s="742">
        <v>2000</v>
      </c>
      <c r="U71" s="742">
        <v>2000</v>
      </c>
    </row>
    <row r="72" spans="1:21" ht="12" customHeight="1" outlineLevel="2" x14ac:dyDescent="0.2">
      <c r="A72" s="145"/>
      <c r="B72" s="338">
        <v>637005</v>
      </c>
      <c r="C72" s="108" t="s">
        <v>211</v>
      </c>
      <c r="D72" s="1"/>
      <c r="E72" s="210"/>
      <c r="F72" s="386"/>
      <c r="G72" s="635">
        <v>239.21</v>
      </c>
      <c r="H72" s="642">
        <v>432</v>
      </c>
      <c r="I72" s="1"/>
      <c r="J72" s="1"/>
      <c r="K72" s="1"/>
      <c r="L72" s="1"/>
      <c r="M72" s="1"/>
      <c r="N72" s="1"/>
      <c r="O72" s="1"/>
      <c r="P72" s="1"/>
      <c r="Q72" s="421">
        <v>432</v>
      </c>
      <c r="R72" s="718">
        <v>432</v>
      </c>
      <c r="S72" s="742">
        <v>432</v>
      </c>
      <c r="T72" s="742">
        <v>432</v>
      </c>
      <c r="U72" s="742">
        <v>432</v>
      </c>
    </row>
    <row r="73" spans="1:21" ht="12" customHeight="1" outlineLevel="2" x14ac:dyDescent="0.2">
      <c r="A73" s="145"/>
      <c r="B73" s="338">
        <v>637005</v>
      </c>
      <c r="C73" s="108" t="s">
        <v>280</v>
      </c>
      <c r="D73" s="265"/>
      <c r="E73" s="210"/>
      <c r="F73" s="386"/>
      <c r="G73" s="663">
        <v>39.6</v>
      </c>
      <c r="H73" s="642">
        <v>150</v>
      </c>
      <c r="I73" s="1"/>
      <c r="J73" s="1"/>
      <c r="K73" s="1"/>
      <c r="L73" s="1"/>
      <c r="M73" s="1"/>
      <c r="N73" s="1"/>
      <c r="O73" s="1"/>
      <c r="P73" s="1"/>
      <c r="Q73" s="421">
        <v>0</v>
      </c>
      <c r="R73" s="718">
        <v>0</v>
      </c>
      <c r="S73" s="742">
        <v>0</v>
      </c>
      <c r="T73" s="742">
        <v>0</v>
      </c>
      <c r="U73" s="742">
        <v>0</v>
      </c>
    </row>
    <row r="74" spans="1:21" ht="12" customHeight="1" outlineLevel="2" x14ac:dyDescent="0.2">
      <c r="A74" s="145"/>
      <c r="B74" s="338">
        <v>637005</v>
      </c>
      <c r="C74" s="108" t="s">
        <v>212</v>
      </c>
      <c r="D74" s="265"/>
      <c r="E74" s="210"/>
      <c r="F74" s="386"/>
      <c r="G74" s="663">
        <v>720</v>
      </c>
      <c r="H74" s="642">
        <v>720</v>
      </c>
      <c r="I74" s="1"/>
      <c r="J74" s="1"/>
      <c r="K74" s="1"/>
      <c r="L74" s="1"/>
      <c r="M74" s="1"/>
      <c r="N74" s="1"/>
      <c r="O74" s="1"/>
      <c r="P74" s="1"/>
      <c r="Q74" s="421">
        <v>800</v>
      </c>
      <c r="R74" s="718">
        <v>800</v>
      </c>
      <c r="S74" s="742">
        <v>840</v>
      </c>
      <c r="T74" s="742">
        <v>840</v>
      </c>
      <c r="U74" s="742">
        <v>840</v>
      </c>
    </row>
    <row r="75" spans="1:21" ht="12" customHeight="1" outlineLevel="2" x14ac:dyDescent="0.2">
      <c r="A75" s="145"/>
      <c r="B75" s="338">
        <v>637012</v>
      </c>
      <c r="C75" s="108" t="s">
        <v>262</v>
      </c>
      <c r="D75" s="265"/>
      <c r="E75" s="210"/>
      <c r="F75" s="386"/>
      <c r="G75" s="635">
        <v>723.29</v>
      </c>
      <c r="H75" s="642">
        <v>800</v>
      </c>
      <c r="I75" s="1"/>
      <c r="J75" s="1"/>
      <c r="K75" s="1"/>
      <c r="L75" s="1"/>
      <c r="M75" s="1"/>
      <c r="N75" s="1"/>
      <c r="O75" s="1"/>
      <c r="P75" s="1"/>
      <c r="Q75" s="421">
        <v>431.34</v>
      </c>
      <c r="R75" s="718">
        <v>400</v>
      </c>
      <c r="S75" s="742">
        <v>500</v>
      </c>
      <c r="T75" s="742">
        <v>500</v>
      </c>
      <c r="U75" s="742">
        <v>500</v>
      </c>
    </row>
    <row r="76" spans="1:21" ht="12" customHeight="1" outlineLevel="2" x14ac:dyDescent="0.2">
      <c r="A76" s="145"/>
      <c r="B76" s="338">
        <v>637014</v>
      </c>
      <c r="C76" s="108" t="s">
        <v>69</v>
      </c>
      <c r="D76" s="265"/>
      <c r="E76" s="210"/>
      <c r="F76" s="386"/>
      <c r="G76" s="663">
        <v>1824.7</v>
      </c>
      <c r="H76" s="642">
        <v>2000</v>
      </c>
      <c r="I76" s="1"/>
      <c r="J76" s="1"/>
      <c r="K76" s="1"/>
      <c r="L76" s="1"/>
      <c r="M76" s="1"/>
      <c r="N76" s="1"/>
      <c r="O76" s="1"/>
      <c r="P76" s="1"/>
      <c r="Q76" s="415">
        <v>2127.66</v>
      </c>
      <c r="R76" s="718">
        <v>2200</v>
      </c>
      <c r="S76" s="742">
        <v>2700</v>
      </c>
      <c r="T76" s="742">
        <v>2700</v>
      </c>
      <c r="U76" s="742">
        <v>2700</v>
      </c>
    </row>
    <row r="77" spans="1:21" ht="12" customHeight="1" outlineLevel="2" x14ac:dyDescent="0.2">
      <c r="A77" s="145"/>
      <c r="B77" s="338">
        <v>637014</v>
      </c>
      <c r="C77" s="108" t="s">
        <v>227</v>
      </c>
      <c r="D77" s="265"/>
      <c r="E77" s="210"/>
      <c r="F77" s="386"/>
      <c r="G77" s="663">
        <v>611.5</v>
      </c>
      <c r="H77" s="642">
        <v>550</v>
      </c>
      <c r="I77" s="1"/>
      <c r="J77" s="1"/>
      <c r="K77" s="1"/>
      <c r="L77" s="1"/>
      <c r="M77" s="1"/>
      <c r="N77" s="1"/>
      <c r="O77" s="1"/>
      <c r="P77" s="1"/>
      <c r="Q77" s="421">
        <v>305.10000000000002</v>
      </c>
      <c r="R77" s="718">
        <v>300</v>
      </c>
      <c r="S77" s="742">
        <v>0</v>
      </c>
      <c r="T77" s="742">
        <v>0</v>
      </c>
      <c r="U77" s="742">
        <v>0</v>
      </c>
    </row>
    <row r="78" spans="1:21" ht="12" customHeight="1" outlineLevel="2" x14ac:dyDescent="0.2">
      <c r="A78" s="145"/>
      <c r="B78" s="338">
        <v>637015</v>
      </c>
      <c r="C78" s="108" t="s">
        <v>152</v>
      </c>
      <c r="D78" s="265"/>
      <c r="E78" s="210"/>
      <c r="F78" s="386"/>
      <c r="G78" s="635">
        <v>206.91</v>
      </c>
      <c r="H78" s="642">
        <v>207</v>
      </c>
      <c r="I78" s="1"/>
      <c r="J78" s="1"/>
      <c r="K78" s="1"/>
      <c r="L78" s="1"/>
      <c r="M78" s="1"/>
      <c r="N78" s="1"/>
      <c r="O78" s="1"/>
      <c r="P78" s="1"/>
      <c r="Q78" s="421">
        <v>763.18</v>
      </c>
      <c r="R78" s="718">
        <v>986</v>
      </c>
      <c r="S78" s="742">
        <v>1100</v>
      </c>
      <c r="T78" s="742">
        <v>1100</v>
      </c>
      <c r="U78" s="742">
        <v>1100</v>
      </c>
    </row>
    <row r="79" spans="1:21" ht="12" customHeight="1" outlineLevel="2" x14ac:dyDescent="0.2">
      <c r="A79" s="145"/>
      <c r="B79" s="338">
        <v>637016</v>
      </c>
      <c r="C79" s="108" t="s">
        <v>70</v>
      </c>
      <c r="D79" s="265"/>
      <c r="E79" s="210"/>
      <c r="F79" s="386"/>
      <c r="G79" s="635">
        <v>412.57</v>
      </c>
      <c r="H79" s="642">
        <v>460</v>
      </c>
      <c r="I79" s="1"/>
      <c r="J79" s="1"/>
      <c r="K79" s="1"/>
      <c r="L79" s="1"/>
      <c r="M79" s="1"/>
      <c r="N79" s="1"/>
      <c r="O79" s="1"/>
      <c r="P79" s="1"/>
      <c r="Q79" s="415">
        <v>452.64</v>
      </c>
      <c r="R79" s="718">
        <v>520</v>
      </c>
      <c r="S79" s="742">
        <v>650</v>
      </c>
      <c r="T79" s="742">
        <v>650</v>
      </c>
      <c r="U79" s="742">
        <v>650</v>
      </c>
    </row>
    <row r="80" spans="1:21" ht="12" customHeight="1" outlineLevel="2" x14ac:dyDescent="0.2">
      <c r="A80" s="145"/>
      <c r="B80" s="338">
        <v>637016</v>
      </c>
      <c r="C80" s="108" t="s">
        <v>228</v>
      </c>
      <c r="D80" s="265"/>
      <c r="E80" s="210"/>
      <c r="F80" s="386"/>
      <c r="G80" s="663">
        <v>101</v>
      </c>
      <c r="H80" s="642">
        <v>75</v>
      </c>
      <c r="I80" s="1"/>
      <c r="J80" s="1"/>
      <c r="K80" s="1"/>
      <c r="L80" s="1"/>
      <c r="M80" s="1"/>
      <c r="N80" s="1"/>
      <c r="O80" s="1"/>
      <c r="P80" s="1"/>
      <c r="Q80" s="421">
        <v>46.55</v>
      </c>
      <c r="R80" s="718">
        <v>50</v>
      </c>
      <c r="S80" s="742">
        <v>0</v>
      </c>
      <c r="T80" s="742">
        <v>0</v>
      </c>
      <c r="U80" s="742">
        <v>0</v>
      </c>
    </row>
    <row r="81" spans="1:21" ht="12" customHeight="1" outlineLevel="2" x14ac:dyDescent="0.2">
      <c r="A81" s="146"/>
      <c r="B81" s="339">
        <v>637026</v>
      </c>
      <c r="C81" s="114" t="s">
        <v>236</v>
      </c>
      <c r="D81" s="265"/>
      <c r="E81" s="210"/>
      <c r="F81" s="386"/>
      <c r="G81" s="635">
        <v>1296.96</v>
      </c>
      <c r="H81" s="642">
        <v>1300</v>
      </c>
      <c r="I81" s="1"/>
      <c r="J81" s="1"/>
      <c r="K81" s="1"/>
      <c r="L81" s="1"/>
      <c r="M81" s="1"/>
      <c r="N81" s="1"/>
      <c r="O81" s="1"/>
      <c r="P81" s="1"/>
      <c r="Q81" s="421">
        <v>850</v>
      </c>
      <c r="R81" s="718">
        <v>850</v>
      </c>
      <c r="S81" s="742">
        <v>1300</v>
      </c>
      <c r="T81" s="742">
        <v>1300</v>
      </c>
      <c r="U81" s="742">
        <v>1300</v>
      </c>
    </row>
    <row r="82" spans="1:21" ht="12" customHeight="1" outlineLevel="2" x14ac:dyDescent="0.2">
      <c r="A82" s="146"/>
      <c r="B82" s="339"/>
      <c r="C82" s="114" t="s">
        <v>164</v>
      </c>
      <c r="D82" s="265"/>
      <c r="E82" s="210"/>
      <c r="F82" s="386"/>
      <c r="G82" s="663">
        <v>128</v>
      </c>
      <c r="H82" s="642">
        <v>130</v>
      </c>
      <c r="I82" s="1"/>
      <c r="J82" s="1"/>
      <c r="K82" s="1"/>
      <c r="L82" s="1"/>
      <c r="M82" s="1"/>
      <c r="N82" s="1"/>
      <c r="O82" s="1"/>
      <c r="P82" s="1"/>
      <c r="Q82" s="421">
        <v>85</v>
      </c>
      <c r="R82" s="718">
        <v>85</v>
      </c>
      <c r="S82" s="742">
        <v>354</v>
      </c>
      <c r="T82" s="742">
        <v>354</v>
      </c>
      <c r="U82" s="742">
        <v>354</v>
      </c>
    </row>
    <row r="83" spans="1:21" ht="12" customHeight="1" outlineLevel="2" x14ac:dyDescent="0.2">
      <c r="A83" s="146"/>
      <c r="B83" s="339"/>
      <c r="C83" s="114" t="s">
        <v>195</v>
      </c>
      <c r="D83" s="265"/>
      <c r="E83" s="210"/>
      <c r="F83" s="386"/>
      <c r="G83" s="635">
        <v>361.46</v>
      </c>
      <c r="H83" s="642">
        <v>324</v>
      </c>
      <c r="I83" s="1"/>
      <c r="J83" s="1"/>
      <c r="K83" s="1"/>
      <c r="L83" s="1"/>
      <c r="M83" s="1"/>
      <c r="N83" s="1"/>
      <c r="O83" s="1"/>
      <c r="P83" s="1"/>
      <c r="Q83" s="421">
        <v>212</v>
      </c>
      <c r="R83" s="718">
        <v>212</v>
      </c>
      <c r="S83" s="742">
        <v>100</v>
      </c>
      <c r="T83" s="742">
        <v>100</v>
      </c>
      <c r="U83" s="742">
        <v>100</v>
      </c>
    </row>
    <row r="84" spans="1:21" ht="12" customHeight="1" outlineLevel="2" x14ac:dyDescent="0.2">
      <c r="A84" s="146"/>
      <c r="B84" s="339">
        <v>637027</v>
      </c>
      <c r="C84" s="114" t="s">
        <v>256</v>
      </c>
      <c r="D84" s="265"/>
      <c r="E84" s="215"/>
      <c r="F84" s="626"/>
      <c r="G84" s="665">
        <v>0</v>
      </c>
      <c r="H84" s="643">
        <v>1110</v>
      </c>
      <c r="I84" s="1"/>
      <c r="J84" s="1"/>
      <c r="K84" s="1"/>
      <c r="L84" s="1"/>
      <c r="M84" s="1"/>
      <c r="N84" s="1"/>
      <c r="O84" s="1"/>
      <c r="P84" s="1"/>
      <c r="Q84" s="421">
        <v>296</v>
      </c>
      <c r="R84" s="718">
        <v>1000</v>
      </c>
      <c r="S84" s="742">
        <v>500</v>
      </c>
      <c r="T84" s="742">
        <v>500</v>
      </c>
      <c r="U84" s="742">
        <v>500</v>
      </c>
    </row>
    <row r="85" spans="1:21" ht="12" customHeight="1" outlineLevel="2" x14ac:dyDescent="0.2">
      <c r="A85" s="146"/>
      <c r="B85" s="339"/>
      <c r="C85" s="114" t="s">
        <v>164</v>
      </c>
      <c r="D85" s="265"/>
      <c r="E85" s="215"/>
      <c r="F85" s="626"/>
      <c r="G85" s="665">
        <v>0</v>
      </c>
      <c r="H85" s="643">
        <v>111</v>
      </c>
      <c r="I85" s="1"/>
      <c r="J85" s="1"/>
      <c r="K85" s="1"/>
      <c r="L85" s="1"/>
      <c r="M85" s="1"/>
      <c r="N85" s="1"/>
      <c r="O85" s="1"/>
      <c r="P85" s="1"/>
      <c r="Q85" s="421">
        <v>29.6</v>
      </c>
      <c r="R85" s="718">
        <v>100</v>
      </c>
      <c r="S85" s="742">
        <v>50</v>
      </c>
      <c r="T85" s="742">
        <v>50</v>
      </c>
      <c r="U85" s="742">
        <v>50</v>
      </c>
    </row>
    <row r="86" spans="1:21" ht="12" customHeight="1" outlineLevel="2" x14ac:dyDescent="0.2">
      <c r="A86" s="145"/>
      <c r="B86" s="338"/>
      <c r="C86" s="108" t="s">
        <v>195</v>
      </c>
      <c r="D86" s="430"/>
      <c r="E86" s="210"/>
      <c r="F86" s="386"/>
      <c r="G86" s="663">
        <v>0</v>
      </c>
      <c r="H86" s="642">
        <v>279</v>
      </c>
      <c r="I86" s="412"/>
      <c r="J86" s="412"/>
      <c r="K86" s="412"/>
      <c r="L86" s="412"/>
      <c r="M86" s="412"/>
      <c r="N86" s="412"/>
      <c r="O86" s="412"/>
      <c r="P86" s="412"/>
      <c r="Q86" s="415">
        <v>73.84</v>
      </c>
      <c r="R86" s="718">
        <v>250</v>
      </c>
      <c r="S86" s="742">
        <v>125</v>
      </c>
      <c r="T86" s="742">
        <v>125</v>
      </c>
      <c r="U86" s="742">
        <v>125</v>
      </c>
    </row>
    <row r="87" spans="1:21" ht="12" customHeight="1" outlineLevel="2" thickBot="1" x14ac:dyDescent="0.25">
      <c r="A87" s="42"/>
      <c r="B87" s="341">
        <v>637031</v>
      </c>
      <c r="C87" s="126" t="s">
        <v>243</v>
      </c>
      <c r="D87" s="265"/>
      <c r="E87" s="275"/>
      <c r="F87" s="306"/>
      <c r="G87" s="472">
        <v>259.47000000000003</v>
      </c>
      <c r="H87" s="452">
        <v>0</v>
      </c>
      <c r="I87" s="1"/>
      <c r="J87" s="1"/>
      <c r="K87" s="1"/>
      <c r="L87" s="1"/>
      <c r="M87" s="1"/>
      <c r="N87" s="1"/>
      <c r="O87" s="1"/>
      <c r="P87" s="1"/>
      <c r="Q87" s="429">
        <v>0</v>
      </c>
      <c r="R87" s="721">
        <v>0</v>
      </c>
      <c r="S87" s="742"/>
      <c r="T87" s="742"/>
      <c r="U87" s="742"/>
    </row>
    <row r="88" spans="1:21" ht="12" customHeight="1" outlineLevel="2" thickBot="1" x14ac:dyDescent="0.3">
      <c r="A88" s="56"/>
      <c r="B88" s="340">
        <v>642</v>
      </c>
      <c r="C88" s="109" t="s">
        <v>173</v>
      </c>
      <c r="D88" s="276">
        <f t="shared" ref="D88" si="4">D90+D91+D92</f>
        <v>0</v>
      </c>
      <c r="E88" s="276">
        <f t="shared" ref="E88:F88" si="5">E90+E92</f>
        <v>0</v>
      </c>
      <c r="F88" s="630">
        <f t="shared" si="5"/>
        <v>0</v>
      </c>
      <c r="G88" s="638"/>
      <c r="H88" s="646"/>
      <c r="I88" s="1"/>
      <c r="J88" s="1"/>
      <c r="K88" s="1"/>
      <c r="L88" s="1"/>
      <c r="M88" s="1"/>
      <c r="N88" s="1"/>
      <c r="O88" s="1"/>
      <c r="P88" s="1"/>
      <c r="Q88" s="426"/>
      <c r="R88" s="720"/>
      <c r="S88" s="742"/>
      <c r="T88" s="742"/>
      <c r="U88" s="742"/>
    </row>
    <row r="89" spans="1:21" ht="12" customHeight="1" outlineLevel="2" x14ac:dyDescent="0.2">
      <c r="A89" s="42"/>
      <c r="B89" s="341"/>
      <c r="C89" s="111"/>
      <c r="D89" s="1"/>
      <c r="E89" s="212"/>
      <c r="F89" s="453"/>
      <c r="G89" s="474"/>
      <c r="H89" s="454"/>
      <c r="I89" s="1"/>
      <c r="J89" s="1"/>
      <c r="K89" s="1"/>
      <c r="L89" s="1"/>
      <c r="M89" s="1"/>
      <c r="N89" s="1"/>
      <c r="O89" s="1"/>
      <c r="P89" s="1"/>
      <c r="Q89" s="424"/>
      <c r="R89" s="717"/>
      <c r="S89" s="742"/>
      <c r="T89" s="742"/>
      <c r="U89" s="742"/>
    </row>
    <row r="90" spans="1:21" ht="12" customHeight="1" outlineLevel="2" x14ac:dyDescent="0.2">
      <c r="A90" s="145"/>
      <c r="B90" s="338">
        <v>642012</v>
      </c>
      <c r="C90" s="108" t="s">
        <v>174</v>
      </c>
      <c r="D90" s="1"/>
      <c r="E90" s="210"/>
      <c r="F90" s="386"/>
      <c r="G90" s="663">
        <v>0</v>
      </c>
      <c r="H90" s="642">
        <v>0</v>
      </c>
      <c r="I90" s="1"/>
      <c r="J90" s="1"/>
      <c r="K90" s="1"/>
      <c r="L90" s="1"/>
      <c r="M90" s="1"/>
      <c r="N90" s="1"/>
      <c r="O90" s="1"/>
      <c r="P90" s="1"/>
      <c r="Q90" s="421">
        <v>0</v>
      </c>
      <c r="R90" s="718">
        <v>0</v>
      </c>
      <c r="S90" s="742">
        <v>0</v>
      </c>
      <c r="T90" s="742">
        <v>0</v>
      </c>
      <c r="U90" s="742">
        <v>0</v>
      </c>
    </row>
    <row r="91" spans="1:21" ht="12" customHeight="1" outlineLevel="2" x14ac:dyDescent="0.2">
      <c r="A91" s="149"/>
      <c r="B91" s="342">
        <v>642014</v>
      </c>
      <c r="C91" s="108" t="s">
        <v>249</v>
      </c>
      <c r="D91" s="1"/>
      <c r="E91" s="210"/>
      <c r="F91" s="386"/>
      <c r="G91" s="663">
        <v>618</v>
      </c>
      <c r="H91" s="642">
        <v>460</v>
      </c>
      <c r="I91" s="1"/>
      <c r="J91" s="1"/>
      <c r="K91" s="1"/>
      <c r="L91" s="1"/>
      <c r="M91" s="1"/>
      <c r="N91" s="1"/>
      <c r="O91" s="1"/>
      <c r="P91" s="1"/>
      <c r="Q91" s="421">
        <v>470.52</v>
      </c>
      <c r="R91" s="718">
        <v>470</v>
      </c>
      <c r="S91" s="742">
        <v>470</v>
      </c>
      <c r="T91" s="742">
        <v>470</v>
      </c>
      <c r="U91" s="742">
        <v>470</v>
      </c>
    </row>
    <row r="92" spans="1:21" ht="12" customHeight="1" outlineLevel="2" x14ac:dyDescent="0.2">
      <c r="A92" s="149"/>
      <c r="B92" s="342">
        <v>642015</v>
      </c>
      <c r="C92" s="108" t="s">
        <v>187</v>
      </c>
      <c r="D92" s="1"/>
      <c r="E92" s="210"/>
      <c r="F92" s="386"/>
      <c r="G92" s="635">
        <v>64.260000000000005</v>
      </c>
      <c r="H92" s="642">
        <v>0</v>
      </c>
      <c r="I92" s="1"/>
      <c r="J92" s="1"/>
      <c r="K92" s="1"/>
      <c r="L92" s="1"/>
      <c r="M92" s="1"/>
      <c r="N92" s="1"/>
      <c r="O92" s="1"/>
      <c r="P92" s="1"/>
      <c r="Q92" s="415">
        <v>227.85</v>
      </c>
      <c r="R92" s="718">
        <v>0</v>
      </c>
      <c r="S92" s="742">
        <v>500</v>
      </c>
      <c r="T92" s="742">
        <v>500</v>
      </c>
      <c r="U92" s="742">
        <v>500</v>
      </c>
    </row>
    <row r="93" spans="1:21" ht="12" customHeight="1" thickBot="1" x14ac:dyDescent="0.25">
      <c r="A93" s="42"/>
      <c r="B93" s="343"/>
      <c r="C93" s="2"/>
      <c r="D93" s="1"/>
      <c r="E93" s="215"/>
      <c r="F93" s="626"/>
      <c r="G93" s="633"/>
      <c r="H93" s="643"/>
      <c r="I93" s="1"/>
      <c r="J93" s="1"/>
      <c r="K93" s="1"/>
      <c r="L93" s="1"/>
      <c r="M93" s="1"/>
      <c r="N93" s="1"/>
      <c r="O93" s="1"/>
      <c r="P93" s="1"/>
      <c r="Q93" s="425"/>
      <c r="R93" s="719"/>
      <c r="S93" s="742"/>
      <c r="T93" s="742"/>
      <c r="U93" s="742"/>
    </row>
    <row r="94" spans="1:21" ht="12" customHeight="1" thickBot="1" x14ac:dyDescent="0.3">
      <c r="A94" s="62" t="s">
        <v>199</v>
      </c>
      <c r="B94" s="344"/>
      <c r="C94" s="119"/>
      <c r="D94" s="1"/>
      <c r="E94" s="272"/>
      <c r="F94" s="300"/>
      <c r="G94" s="634"/>
      <c r="H94" s="644"/>
      <c r="I94" s="1"/>
      <c r="J94" s="1"/>
      <c r="K94" s="1"/>
      <c r="L94" s="1"/>
      <c r="M94" s="1"/>
      <c r="N94" s="1"/>
      <c r="O94" s="1"/>
      <c r="P94" s="1"/>
      <c r="Q94" s="426"/>
      <c r="R94" s="720"/>
      <c r="S94" s="742"/>
      <c r="T94" s="742"/>
      <c r="U94" s="742"/>
    </row>
    <row r="95" spans="1:21" ht="12" customHeight="1" thickBot="1" x14ac:dyDescent="0.3">
      <c r="A95" s="56"/>
      <c r="B95" s="340">
        <v>630</v>
      </c>
      <c r="C95" s="107" t="s">
        <v>128</v>
      </c>
      <c r="D95" s="206">
        <f t="shared" ref="D95" si="6">D97+D98</f>
        <v>0</v>
      </c>
      <c r="E95" s="273"/>
      <c r="F95" s="301"/>
      <c r="G95" s="477"/>
      <c r="H95" s="644"/>
      <c r="I95" s="280"/>
      <c r="J95" s="280"/>
      <c r="K95" s="280"/>
      <c r="L95" s="280"/>
      <c r="M95" s="280"/>
      <c r="N95" s="280"/>
      <c r="O95" s="280"/>
      <c r="P95" s="280"/>
      <c r="Q95" s="323"/>
      <c r="R95" s="720"/>
      <c r="S95" s="742"/>
      <c r="T95" s="742"/>
      <c r="U95" s="742"/>
    </row>
    <row r="96" spans="1:21" ht="12" customHeight="1" x14ac:dyDescent="0.2">
      <c r="A96" s="151"/>
      <c r="B96" s="77"/>
      <c r="C96" s="118"/>
      <c r="D96" s="345"/>
      <c r="E96" s="272"/>
      <c r="F96" s="300"/>
      <c r="G96" s="639"/>
      <c r="H96" s="645"/>
      <c r="I96" s="345"/>
      <c r="J96" s="345"/>
      <c r="K96" s="345"/>
      <c r="L96" s="345"/>
      <c r="M96" s="345"/>
      <c r="N96" s="345"/>
      <c r="O96" s="345"/>
      <c r="P96" s="345"/>
      <c r="Q96" s="424"/>
      <c r="R96" s="717"/>
      <c r="S96" s="742"/>
      <c r="T96" s="742"/>
      <c r="U96" s="742"/>
    </row>
    <row r="97" spans="1:21" ht="12" customHeight="1" x14ac:dyDescent="0.2">
      <c r="A97" s="149"/>
      <c r="B97" s="78">
        <v>631002</v>
      </c>
      <c r="C97" s="120" t="s">
        <v>96</v>
      </c>
      <c r="D97" s="1"/>
      <c r="E97" s="210"/>
      <c r="F97" s="386"/>
      <c r="G97" s="663">
        <v>500</v>
      </c>
      <c r="H97" s="642">
        <v>500</v>
      </c>
      <c r="I97" s="1"/>
      <c r="J97" s="1"/>
      <c r="K97" s="1"/>
      <c r="L97" s="1"/>
      <c r="M97" s="1"/>
      <c r="N97" s="1"/>
      <c r="O97" s="1"/>
      <c r="P97" s="1"/>
      <c r="Q97" s="421">
        <v>0</v>
      </c>
      <c r="R97" s="718">
        <v>0</v>
      </c>
      <c r="S97" s="742">
        <v>600</v>
      </c>
      <c r="T97" s="742">
        <v>600</v>
      </c>
      <c r="U97" s="742">
        <v>600</v>
      </c>
    </row>
    <row r="98" spans="1:21" ht="12" customHeight="1" thickBot="1" x14ac:dyDescent="0.25">
      <c r="A98" s="194"/>
      <c r="B98" s="79">
        <v>633016</v>
      </c>
      <c r="C98" s="195" t="s">
        <v>129</v>
      </c>
      <c r="D98" s="280"/>
      <c r="E98" s="273"/>
      <c r="F98" s="301"/>
      <c r="G98" s="640">
        <v>117.31</v>
      </c>
      <c r="H98" s="643">
        <v>100</v>
      </c>
      <c r="I98" s="1"/>
      <c r="J98" s="1"/>
      <c r="K98" s="1"/>
      <c r="L98" s="1"/>
      <c r="M98" s="1"/>
      <c r="N98" s="1"/>
      <c r="O98" s="1"/>
      <c r="P98" s="1"/>
      <c r="Q98" s="425">
        <v>0</v>
      </c>
      <c r="R98" s="719">
        <v>0</v>
      </c>
      <c r="S98" s="742">
        <v>600</v>
      </c>
      <c r="T98" s="742">
        <v>600</v>
      </c>
      <c r="U98" s="742">
        <v>600</v>
      </c>
    </row>
    <row r="99" spans="1:21" ht="12" customHeight="1" thickBot="1" x14ac:dyDescent="0.3">
      <c r="A99" s="64" t="s">
        <v>93</v>
      </c>
      <c r="B99" s="76"/>
      <c r="C99" s="109"/>
      <c r="D99" s="1"/>
      <c r="E99" s="274"/>
      <c r="F99" s="302"/>
      <c r="G99" s="477"/>
      <c r="H99" s="644"/>
      <c r="I99" s="1"/>
      <c r="J99" s="1"/>
      <c r="K99" s="1"/>
      <c r="L99" s="1"/>
      <c r="M99" s="1"/>
      <c r="N99" s="1"/>
      <c r="O99" s="1"/>
      <c r="P99" s="1"/>
      <c r="Q99" s="426"/>
      <c r="R99" s="720"/>
      <c r="S99" s="742"/>
      <c r="T99" s="742"/>
      <c r="U99" s="742"/>
    </row>
    <row r="100" spans="1:21" ht="12" hidden="1" customHeight="1" outlineLevel="1" x14ac:dyDescent="0.25">
      <c r="A100" s="149"/>
      <c r="B100" s="78">
        <v>635002</v>
      </c>
      <c r="C100" s="111" t="s">
        <v>64</v>
      </c>
      <c r="D100" s="1"/>
      <c r="E100" s="212"/>
      <c r="F100" s="453"/>
      <c r="G100" s="474"/>
      <c r="H100" s="647"/>
      <c r="I100" s="1"/>
      <c r="J100" s="1"/>
      <c r="K100" s="1"/>
      <c r="L100" s="1"/>
      <c r="M100" s="1"/>
      <c r="N100" s="1"/>
      <c r="O100" s="1"/>
      <c r="P100" s="1"/>
      <c r="Q100" s="424"/>
      <c r="R100" s="717"/>
      <c r="S100" s="742"/>
      <c r="T100" s="742"/>
      <c r="U100" s="742"/>
    </row>
    <row r="101" spans="1:21" ht="12" hidden="1" customHeight="1" outlineLevel="1" x14ac:dyDescent="0.25">
      <c r="A101" s="146"/>
      <c r="B101" s="92">
        <v>635003</v>
      </c>
      <c r="C101" s="114" t="s">
        <v>71</v>
      </c>
      <c r="D101" s="1"/>
      <c r="E101" s="210"/>
      <c r="F101" s="386"/>
      <c r="G101" s="633"/>
      <c r="H101" s="648"/>
      <c r="I101" s="1"/>
      <c r="J101" s="1"/>
      <c r="K101" s="1"/>
      <c r="L101" s="1"/>
      <c r="M101" s="1"/>
      <c r="N101" s="1"/>
      <c r="O101" s="1"/>
      <c r="P101" s="1"/>
      <c r="Q101" s="422"/>
      <c r="R101" s="719"/>
      <c r="S101" s="742"/>
      <c r="T101" s="742"/>
      <c r="U101" s="742"/>
    </row>
    <row r="102" spans="1:21" ht="12" customHeight="1" collapsed="1" thickBot="1" x14ac:dyDescent="0.3">
      <c r="A102" s="56"/>
      <c r="B102" s="81">
        <v>610</v>
      </c>
      <c r="C102" s="162" t="s">
        <v>127</v>
      </c>
      <c r="D102" s="196">
        <f t="shared" ref="D102" si="7">D104+D105+D106</f>
        <v>0</v>
      </c>
      <c r="E102" s="273"/>
      <c r="F102" s="301"/>
      <c r="G102" s="477"/>
      <c r="H102" s="644"/>
      <c r="I102" s="1"/>
      <c r="J102" s="1"/>
      <c r="K102" s="1"/>
      <c r="L102" s="1"/>
      <c r="M102" s="1"/>
      <c r="N102" s="1"/>
      <c r="O102" s="1"/>
      <c r="P102" s="1"/>
      <c r="Q102" s="426"/>
      <c r="R102" s="720"/>
      <c r="S102" s="742"/>
      <c r="T102" s="742"/>
      <c r="U102" s="742"/>
    </row>
    <row r="103" spans="1:21" ht="12" customHeight="1" x14ac:dyDescent="0.2">
      <c r="A103" s="149"/>
      <c r="B103" s="173"/>
      <c r="C103" s="105"/>
      <c r="D103" s="1"/>
      <c r="E103" s="212"/>
      <c r="F103" s="453"/>
      <c r="G103" s="474"/>
      <c r="H103" s="454"/>
      <c r="I103" s="1"/>
      <c r="J103" s="1"/>
      <c r="K103" s="1"/>
      <c r="L103" s="1"/>
      <c r="M103" s="1"/>
      <c r="N103" s="1"/>
      <c r="O103" s="1"/>
      <c r="P103" s="1"/>
      <c r="Q103" s="424"/>
      <c r="R103" s="717"/>
      <c r="S103" s="742"/>
      <c r="T103" s="742"/>
      <c r="U103" s="742"/>
    </row>
    <row r="104" spans="1:21" ht="12" customHeight="1" x14ac:dyDescent="0.2">
      <c r="A104" s="152"/>
      <c r="B104" s="57">
        <v>611</v>
      </c>
      <c r="C104" s="106" t="s">
        <v>118</v>
      </c>
      <c r="D104" s="1"/>
      <c r="E104" s="210"/>
      <c r="F104" s="386"/>
      <c r="G104" s="663">
        <v>1350</v>
      </c>
      <c r="H104" s="642">
        <v>1350</v>
      </c>
      <c r="I104" s="1"/>
      <c r="J104" s="1"/>
      <c r="K104" s="1"/>
      <c r="L104" s="1"/>
      <c r="M104" s="1"/>
      <c r="N104" s="1"/>
      <c r="O104" s="1"/>
      <c r="P104" s="1"/>
      <c r="Q104" s="421">
        <v>1420</v>
      </c>
      <c r="R104" s="718">
        <v>1430</v>
      </c>
      <c r="S104" s="742">
        <v>1450</v>
      </c>
      <c r="T104" s="742">
        <v>1450</v>
      </c>
      <c r="U104" s="742">
        <v>1450</v>
      </c>
    </row>
    <row r="105" spans="1:21" ht="12" customHeight="1" x14ac:dyDescent="0.2">
      <c r="A105" s="152"/>
      <c r="B105" s="57">
        <v>621</v>
      </c>
      <c r="C105" s="106" t="s">
        <v>119</v>
      </c>
      <c r="D105" s="1"/>
      <c r="E105" s="210"/>
      <c r="F105" s="386"/>
      <c r="G105" s="663">
        <v>135</v>
      </c>
      <c r="H105" s="642">
        <v>135</v>
      </c>
      <c r="I105" s="1"/>
      <c r="J105" s="1"/>
      <c r="K105" s="1"/>
      <c r="L105" s="1"/>
      <c r="M105" s="1"/>
      <c r="N105" s="1"/>
      <c r="O105" s="1"/>
      <c r="P105" s="1"/>
      <c r="Q105" s="421">
        <v>142</v>
      </c>
      <c r="R105" s="718">
        <v>143</v>
      </c>
      <c r="S105" s="742">
        <v>145</v>
      </c>
      <c r="T105" s="742">
        <v>145</v>
      </c>
      <c r="U105" s="742">
        <v>145</v>
      </c>
    </row>
    <row r="106" spans="1:21" ht="12" customHeight="1" thickBot="1" x14ac:dyDescent="0.25">
      <c r="A106" s="153"/>
      <c r="B106" s="58">
        <v>625</v>
      </c>
      <c r="C106" s="138" t="s">
        <v>120</v>
      </c>
      <c r="D106" s="1"/>
      <c r="E106" s="215"/>
      <c r="F106" s="626"/>
      <c r="G106" s="633">
        <v>379.82</v>
      </c>
      <c r="H106" s="643">
        <v>338</v>
      </c>
      <c r="I106" s="1"/>
      <c r="J106" s="1"/>
      <c r="K106" s="1"/>
      <c r="L106" s="1"/>
      <c r="M106" s="1"/>
      <c r="N106" s="1"/>
      <c r="O106" s="1"/>
      <c r="P106" s="1"/>
      <c r="Q106" s="425">
        <v>354.88</v>
      </c>
      <c r="R106" s="719">
        <v>357</v>
      </c>
      <c r="S106" s="742">
        <v>360</v>
      </c>
      <c r="T106" s="742">
        <v>360</v>
      </c>
      <c r="U106" s="742">
        <v>360</v>
      </c>
    </row>
    <row r="107" spans="1:21" ht="12" customHeight="1" thickBot="1" x14ac:dyDescent="0.3">
      <c r="A107" s="56"/>
      <c r="B107" s="76">
        <v>630</v>
      </c>
      <c r="C107" s="107" t="s">
        <v>3</v>
      </c>
      <c r="D107" s="1"/>
      <c r="E107" s="269"/>
      <c r="F107" s="299"/>
      <c r="G107" s="634"/>
      <c r="H107" s="644"/>
      <c r="I107" s="1"/>
      <c r="J107" s="1"/>
      <c r="K107" s="1"/>
      <c r="L107" s="1"/>
      <c r="M107" s="1"/>
      <c r="N107" s="1"/>
      <c r="O107" s="1"/>
      <c r="P107" s="1"/>
      <c r="Q107" s="426"/>
      <c r="R107" s="720"/>
      <c r="S107" s="742"/>
      <c r="T107" s="742"/>
      <c r="U107" s="742"/>
    </row>
    <row r="108" spans="1:21" ht="12" customHeight="1" x14ac:dyDescent="0.2">
      <c r="A108" s="42"/>
      <c r="B108" s="59"/>
      <c r="C108" s="121"/>
      <c r="D108" s="1"/>
      <c r="E108" s="212"/>
      <c r="F108" s="453"/>
      <c r="G108" s="474"/>
      <c r="H108" s="454"/>
      <c r="I108" s="1"/>
      <c r="J108" s="1"/>
      <c r="K108" s="1"/>
      <c r="L108" s="1"/>
      <c r="M108" s="1"/>
      <c r="N108" s="1"/>
      <c r="O108" s="1"/>
      <c r="P108" s="1"/>
      <c r="Q108" s="424"/>
      <c r="R108" s="717"/>
      <c r="S108" s="742"/>
      <c r="T108" s="742"/>
      <c r="U108" s="742"/>
    </row>
    <row r="109" spans="1:21" ht="12" customHeight="1" x14ac:dyDescent="0.2">
      <c r="A109" s="152"/>
      <c r="B109" s="57">
        <v>633006</v>
      </c>
      <c r="C109" s="106" t="s">
        <v>58</v>
      </c>
      <c r="D109" s="1"/>
      <c r="E109" s="210"/>
      <c r="F109" s="386"/>
      <c r="G109" s="663">
        <v>34</v>
      </c>
      <c r="H109" s="642">
        <v>55</v>
      </c>
      <c r="I109" s="1"/>
      <c r="J109" s="1"/>
      <c r="K109" s="1"/>
      <c r="L109" s="1"/>
      <c r="M109" s="1"/>
      <c r="N109" s="1"/>
      <c r="O109" s="1"/>
      <c r="P109" s="1"/>
      <c r="Q109" s="421">
        <v>15.6</v>
      </c>
      <c r="R109" s="718">
        <v>30</v>
      </c>
      <c r="S109" s="742">
        <v>30</v>
      </c>
      <c r="T109" s="742">
        <v>30</v>
      </c>
      <c r="U109" s="742">
        <v>30</v>
      </c>
    </row>
    <row r="110" spans="1:21" ht="12" customHeight="1" thickBot="1" x14ac:dyDescent="0.25">
      <c r="A110" s="153"/>
      <c r="B110" s="61"/>
      <c r="C110" s="121"/>
      <c r="D110" s="1"/>
      <c r="E110" s="215"/>
      <c r="F110" s="626"/>
      <c r="G110" s="633"/>
      <c r="H110" s="643"/>
      <c r="I110" s="1"/>
      <c r="J110" s="1"/>
      <c r="K110" s="1"/>
      <c r="L110" s="1"/>
      <c r="M110" s="1"/>
      <c r="N110" s="1"/>
      <c r="O110" s="1"/>
      <c r="P110" s="1"/>
      <c r="Q110" s="425"/>
      <c r="R110" s="719"/>
      <c r="S110" s="742"/>
      <c r="T110" s="742"/>
      <c r="U110" s="742"/>
    </row>
    <row r="111" spans="1:21" ht="12" customHeight="1" thickBot="1" x14ac:dyDescent="0.3">
      <c r="A111" s="33" t="s">
        <v>131</v>
      </c>
      <c r="B111" s="81"/>
      <c r="C111" s="122"/>
      <c r="D111" s="206">
        <f t="shared" ref="D111" si="8">D112+D117</f>
        <v>0</v>
      </c>
      <c r="E111" s="269"/>
      <c r="F111" s="299"/>
      <c r="G111" s="634"/>
      <c r="H111" s="644"/>
      <c r="I111" s="1"/>
      <c r="J111" s="1"/>
      <c r="K111" s="1"/>
      <c r="L111" s="1"/>
      <c r="M111" s="1"/>
      <c r="N111" s="1"/>
      <c r="O111" s="1"/>
      <c r="P111" s="1"/>
      <c r="Q111" s="426"/>
      <c r="R111" s="720"/>
      <c r="S111" s="743">
        <v>1000</v>
      </c>
      <c r="T111" s="743">
        <v>1000</v>
      </c>
      <c r="U111" s="743">
        <v>0</v>
      </c>
    </row>
    <row r="112" spans="1:21" ht="12" customHeight="1" thickBot="1" x14ac:dyDescent="0.3">
      <c r="A112" s="33"/>
      <c r="B112" s="76">
        <v>610</v>
      </c>
      <c r="C112" s="109" t="s">
        <v>127</v>
      </c>
      <c r="D112" s="206">
        <f t="shared" ref="D112" si="9">D114+D115+D116</f>
        <v>0</v>
      </c>
      <c r="E112" s="274"/>
      <c r="F112" s="302"/>
      <c r="G112" s="477"/>
      <c r="H112" s="644"/>
      <c r="I112" s="1"/>
      <c r="J112" s="1"/>
      <c r="K112" s="1"/>
      <c r="L112" s="1"/>
      <c r="M112" s="1"/>
      <c r="N112" s="1"/>
      <c r="O112" s="1"/>
      <c r="P112" s="1"/>
      <c r="Q112" s="426"/>
      <c r="R112" s="722"/>
      <c r="S112" s="742"/>
      <c r="T112" s="742"/>
      <c r="U112" s="742"/>
    </row>
    <row r="113" spans="1:21" ht="12" customHeight="1" x14ac:dyDescent="0.2">
      <c r="A113" s="71"/>
      <c r="B113" s="175"/>
      <c r="C113" s="115"/>
      <c r="D113" s="1"/>
      <c r="E113" s="212"/>
      <c r="F113" s="453"/>
      <c r="G113" s="474"/>
      <c r="H113" s="454"/>
      <c r="I113" s="1"/>
      <c r="J113" s="1"/>
      <c r="K113" s="1"/>
      <c r="L113" s="1"/>
      <c r="M113" s="1"/>
      <c r="N113" s="1"/>
      <c r="O113" s="1"/>
      <c r="P113" s="1"/>
      <c r="Q113" s="424"/>
      <c r="R113" s="717"/>
      <c r="S113" s="742"/>
      <c r="T113" s="742"/>
      <c r="U113" s="742"/>
    </row>
    <row r="114" spans="1:21" ht="12" customHeight="1" x14ac:dyDescent="0.2">
      <c r="A114" s="148"/>
      <c r="B114" s="60">
        <v>620</v>
      </c>
      <c r="C114" s="103" t="s">
        <v>164</v>
      </c>
      <c r="D114" s="1"/>
      <c r="E114" s="210"/>
      <c r="F114" s="386"/>
      <c r="G114" s="663">
        <v>6.5</v>
      </c>
      <c r="H114" s="642">
        <v>0</v>
      </c>
      <c r="I114" s="1"/>
      <c r="J114" s="1"/>
      <c r="K114" s="1"/>
      <c r="L114" s="1"/>
      <c r="M114" s="1"/>
      <c r="N114" s="1"/>
      <c r="O114" s="1"/>
      <c r="P114" s="1"/>
      <c r="Q114" s="421">
        <v>0</v>
      </c>
      <c r="R114" s="718">
        <v>0</v>
      </c>
      <c r="S114" s="742"/>
      <c r="T114" s="742"/>
      <c r="U114" s="742"/>
    </row>
    <row r="115" spans="1:21" ht="12" customHeight="1" x14ac:dyDescent="0.2">
      <c r="A115" s="148"/>
      <c r="B115" s="93">
        <v>623</v>
      </c>
      <c r="C115" s="103" t="s">
        <v>130</v>
      </c>
      <c r="D115" s="1"/>
      <c r="E115" s="210"/>
      <c r="F115" s="386"/>
      <c r="G115" s="663">
        <v>0</v>
      </c>
      <c r="H115" s="642">
        <v>0</v>
      </c>
      <c r="I115" s="1"/>
      <c r="J115" s="1"/>
      <c r="K115" s="1"/>
      <c r="L115" s="1"/>
      <c r="M115" s="1"/>
      <c r="N115" s="1"/>
      <c r="O115" s="1"/>
      <c r="P115" s="1"/>
      <c r="Q115" s="421">
        <v>0</v>
      </c>
      <c r="R115" s="718">
        <v>0</v>
      </c>
      <c r="S115" s="742"/>
      <c r="T115" s="742"/>
      <c r="U115" s="742"/>
    </row>
    <row r="116" spans="1:21" ht="12" customHeight="1" thickBot="1" x14ac:dyDescent="0.25">
      <c r="A116" s="74"/>
      <c r="B116" s="90">
        <v>625</v>
      </c>
      <c r="C116" s="104" t="s">
        <v>120</v>
      </c>
      <c r="D116" s="1"/>
      <c r="E116" s="215"/>
      <c r="F116" s="626"/>
      <c r="G116" s="633">
        <v>14.65</v>
      </c>
      <c r="H116" s="643">
        <v>0</v>
      </c>
      <c r="I116" s="1"/>
      <c r="J116" s="1"/>
      <c r="K116" s="1"/>
      <c r="L116" s="1"/>
      <c r="M116" s="1"/>
      <c r="N116" s="1"/>
      <c r="O116" s="1"/>
      <c r="P116" s="1"/>
      <c r="Q116" s="425">
        <v>13.52</v>
      </c>
      <c r="R116" s="719">
        <v>15</v>
      </c>
      <c r="S116" s="742"/>
      <c r="T116" s="742"/>
      <c r="U116" s="742"/>
    </row>
    <row r="117" spans="1:21" ht="12" customHeight="1" thickBot="1" x14ac:dyDescent="0.3">
      <c r="A117" s="33"/>
      <c r="B117" s="80">
        <v>630</v>
      </c>
      <c r="C117" s="109" t="s">
        <v>3</v>
      </c>
      <c r="D117" s="206">
        <f t="shared" ref="D117" si="10">D119+D120+D121+D122+D123+D124</f>
        <v>0</v>
      </c>
      <c r="E117" s="269"/>
      <c r="F117" s="299"/>
      <c r="G117" s="634"/>
      <c r="H117" s="644"/>
      <c r="I117" s="1"/>
      <c r="J117" s="1"/>
      <c r="K117" s="1"/>
      <c r="L117" s="1"/>
      <c r="M117" s="1"/>
      <c r="N117" s="1"/>
      <c r="O117" s="1"/>
      <c r="P117" s="1"/>
      <c r="Q117" s="427"/>
      <c r="R117" s="720"/>
      <c r="S117" s="742"/>
      <c r="T117" s="742"/>
      <c r="U117" s="742"/>
    </row>
    <row r="118" spans="1:21" ht="12" customHeight="1" x14ac:dyDescent="0.2">
      <c r="A118" s="40"/>
      <c r="B118" s="176"/>
      <c r="C118" s="110"/>
      <c r="D118" s="1"/>
      <c r="E118" s="212"/>
      <c r="F118" s="453"/>
      <c r="G118" s="474"/>
      <c r="H118" s="454"/>
      <c r="I118" s="1"/>
      <c r="J118" s="1"/>
      <c r="K118" s="1"/>
      <c r="L118" s="1"/>
      <c r="M118" s="1"/>
      <c r="N118" s="1"/>
      <c r="O118" s="1"/>
      <c r="P118" s="1"/>
      <c r="Q118" s="428"/>
      <c r="R118" s="717"/>
      <c r="S118" s="742"/>
      <c r="T118" s="742"/>
      <c r="U118" s="742"/>
    </row>
    <row r="119" spans="1:21" ht="12" customHeight="1" x14ac:dyDescent="0.2">
      <c r="A119" s="148"/>
      <c r="B119" s="60">
        <v>631001</v>
      </c>
      <c r="C119" s="103" t="s">
        <v>100</v>
      </c>
      <c r="D119" s="1"/>
      <c r="E119" s="210"/>
      <c r="F119" s="386"/>
      <c r="G119" s="635">
        <v>22.96</v>
      </c>
      <c r="H119" s="642">
        <v>30</v>
      </c>
      <c r="I119" s="1"/>
      <c r="J119" s="1"/>
      <c r="K119" s="1"/>
      <c r="L119" s="1"/>
      <c r="M119" s="1"/>
      <c r="N119" s="1"/>
      <c r="O119" s="1"/>
      <c r="P119" s="1"/>
      <c r="Q119" s="421">
        <v>31.92</v>
      </c>
      <c r="R119" s="718">
        <v>30</v>
      </c>
      <c r="S119" s="742"/>
      <c r="T119" s="742"/>
      <c r="U119" s="742"/>
    </row>
    <row r="120" spans="1:21" ht="12" customHeight="1" x14ac:dyDescent="0.2">
      <c r="A120" s="148"/>
      <c r="B120" s="60">
        <v>632003</v>
      </c>
      <c r="C120" s="103" t="s">
        <v>133</v>
      </c>
      <c r="D120" s="1"/>
      <c r="E120" s="210"/>
      <c r="F120" s="386"/>
      <c r="G120" s="663">
        <v>10</v>
      </c>
      <c r="H120" s="642">
        <v>10</v>
      </c>
      <c r="I120" s="1"/>
      <c r="J120" s="1"/>
      <c r="K120" s="1"/>
      <c r="L120" s="1"/>
      <c r="M120" s="1"/>
      <c r="N120" s="1"/>
      <c r="O120" s="1"/>
      <c r="P120" s="1"/>
      <c r="Q120" s="421">
        <v>0</v>
      </c>
      <c r="R120" s="718">
        <v>10</v>
      </c>
      <c r="S120" s="742"/>
      <c r="T120" s="742"/>
      <c r="U120" s="742"/>
    </row>
    <row r="121" spans="1:21" ht="12" customHeight="1" x14ac:dyDescent="0.2">
      <c r="A121" s="148"/>
      <c r="B121" s="93">
        <v>633006</v>
      </c>
      <c r="C121" s="108" t="s">
        <v>58</v>
      </c>
      <c r="D121" s="1"/>
      <c r="E121" s="210"/>
      <c r="F121" s="386"/>
      <c r="G121" s="663">
        <v>12.3</v>
      </c>
      <c r="H121" s="642">
        <v>10</v>
      </c>
      <c r="I121" s="1"/>
      <c r="J121" s="1"/>
      <c r="K121" s="1"/>
      <c r="L121" s="1"/>
      <c r="M121" s="1"/>
      <c r="N121" s="1"/>
      <c r="O121" s="1"/>
      <c r="P121" s="1"/>
      <c r="Q121" s="421">
        <v>0</v>
      </c>
      <c r="R121" s="718">
        <v>0</v>
      </c>
      <c r="S121" s="742"/>
      <c r="T121" s="742"/>
      <c r="U121" s="742"/>
    </row>
    <row r="122" spans="1:21" ht="12" customHeight="1" x14ac:dyDescent="0.2">
      <c r="A122" s="148"/>
      <c r="B122" s="93">
        <v>633011</v>
      </c>
      <c r="C122" s="108" t="s">
        <v>132</v>
      </c>
      <c r="D122" s="1"/>
      <c r="E122" s="210"/>
      <c r="F122" s="386"/>
      <c r="G122" s="635">
        <v>90.53</v>
      </c>
      <c r="H122" s="642">
        <v>100</v>
      </c>
      <c r="I122" s="1"/>
      <c r="J122" s="1"/>
      <c r="K122" s="1"/>
      <c r="L122" s="1"/>
      <c r="M122" s="1"/>
      <c r="N122" s="1"/>
      <c r="O122" s="1"/>
      <c r="P122" s="1"/>
      <c r="Q122" s="421">
        <v>114.68</v>
      </c>
      <c r="R122" s="718">
        <v>100</v>
      </c>
      <c r="S122" s="742"/>
      <c r="T122" s="742"/>
      <c r="U122" s="742"/>
    </row>
    <row r="123" spans="1:21" ht="12" customHeight="1" x14ac:dyDescent="0.2">
      <c r="A123" s="148"/>
      <c r="B123" s="93">
        <v>637004</v>
      </c>
      <c r="C123" s="108" t="s">
        <v>68</v>
      </c>
      <c r="D123" s="1"/>
      <c r="E123" s="210"/>
      <c r="F123" s="386"/>
      <c r="G123" s="663">
        <v>9</v>
      </c>
      <c r="H123" s="642">
        <v>0</v>
      </c>
      <c r="I123" s="1"/>
      <c r="J123" s="1"/>
      <c r="K123" s="1"/>
      <c r="L123" s="1"/>
      <c r="M123" s="1"/>
      <c r="N123" s="1"/>
      <c r="O123" s="1"/>
      <c r="P123" s="1"/>
      <c r="Q123" s="421">
        <v>0</v>
      </c>
      <c r="R123" s="718">
        <v>0</v>
      </c>
      <c r="S123" s="742"/>
      <c r="T123" s="742"/>
      <c r="U123" s="742"/>
    </row>
    <row r="124" spans="1:21" ht="12" customHeight="1" x14ac:dyDescent="0.2">
      <c r="A124" s="148"/>
      <c r="B124" s="93">
        <v>637027</v>
      </c>
      <c r="C124" s="108" t="s">
        <v>134</v>
      </c>
      <c r="D124" s="1"/>
      <c r="E124" s="210"/>
      <c r="F124" s="386"/>
      <c r="G124" s="635">
        <v>251.48</v>
      </c>
      <c r="H124" s="642">
        <v>300</v>
      </c>
      <c r="I124" s="1"/>
      <c r="J124" s="1"/>
      <c r="K124" s="1"/>
      <c r="L124" s="1"/>
      <c r="M124" s="1"/>
      <c r="N124" s="1"/>
      <c r="O124" s="1"/>
      <c r="P124" s="1"/>
      <c r="Q124" s="421">
        <v>265.2</v>
      </c>
      <c r="R124" s="718">
        <v>295</v>
      </c>
      <c r="S124" s="742"/>
      <c r="T124" s="742"/>
      <c r="U124" s="742"/>
    </row>
    <row r="125" spans="1:21" ht="12" customHeight="1" thickBot="1" x14ac:dyDescent="0.3">
      <c r="A125" s="154" t="s">
        <v>84</v>
      </c>
      <c r="B125" s="177"/>
      <c r="C125" s="123"/>
      <c r="D125" s="1"/>
      <c r="E125" s="215"/>
      <c r="F125" s="626"/>
      <c r="G125" s="633"/>
      <c r="H125" s="648"/>
      <c r="I125" s="1"/>
      <c r="J125" s="1"/>
      <c r="K125" s="1"/>
      <c r="L125" s="1"/>
      <c r="M125" s="1"/>
      <c r="N125" s="1"/>
      <c r="O125" s="1"/>
      <c r="P125" s="1"/>
      <c r="Q125" s="425"/>
      <c r="R125" s="719"/>
      <c r="S125" s="742"/>
      <c r="T125" s="742"/>
      <c r="U125" s="742"/>
    </row>
    <row r="126" spans="1:21" s="8" customFormat="1" ht="12" customHeight="1" thickBot="1" x14ac:dyDescent="0.3">
      <c r="A126" s="65"/>
      <c r="B126" s="81">
        <v>651</v>
      </c>
      <c r="C126" s="100" t="s">
        <v>27</v>
      </c>
      <c r="D126" s="286"/>
      <c r="E126" s="271"/>
      <c r="F126" s="298"/>
      <c r="G126" s="636"/>
      <c r="H126" s="644"/>
      <c r="I126" s="286"/>
      <c r="J126" s="286"/>
      <c r="K126" s="286"/>
      <c r="L126" s="286"/>
      <c r="M126" s="286"/>
      <c r="N126" s="286"/>
      <c r="O126" s="286"/>
      <c r="P126" s="286"/>
      <c r="Q126" s="418"/>
      <c r="R126" s="720"/>
      <c r="S126" s="742"/>
      <c r="T126" s="742"/>
      <c r="U126" s="742"/>
    </row>
    <row r="127" spans="1:21" ht="12" hidden="1" customHeight="1" outlineLevel="1" x14ac:dyDescent="0.2">
      <c r="A127" s="149"/>
      <c r="B127" s="78" t="s">
        <v>81</v>
      </c>
      <c r="C127" s="111" t="s">
        <v>72</v>
      </c>
      <c r="D127" s="1"/>
      <c r="E127" s="212"/>
      <c r="F127" s="453"/>
      <c r="G127" s="474"/>
      <c r="H127" s="454"/>
      <c r="I127" s="1"/>
      <c r="J127" s="1"/>
      <c r="K127" s="1"/>
      <c r="L127" s="1"/>
      <c r="M127" s="1"/>
      <c r="N127" s="1"/>
      <c r="O127" s="1"/>
      <c r="P127" s="1"/>
      <c r="Q127" s="424"/>
      <c r="R127" s="717"/>
      <c r="S127" s="742"/>
      <c r="T127" s="742"/>
      <c r="U127" s="742"/>
    </row>
    <row r="128" spans="1:21" ht="12" hidden="1" customHeight="1" outlineLevel="1" x14ac:dyDescent="0.2">
      <c r="A128" s="145"/>
      <c r="B128" s="38" t="s">
        <v>82</v>
      </c>
      <c r="C128" s="108" t="s">
        <v>72</v>
      </c>
      <c r="D128" s="1"/>
      <c r="E128" s="210"/>
      <c r="F128" s="386"/>
      <c r="G128" s="635"/>
      <c r="H128" s="642"/>
      <c r="I128" s="1"/>
      <c r="J128" s="1"/>
      <c r="K128" s="1"/>
      <c r="L128" s="1"/>
      <c r="M128" s="1"/>
      <c r="N128" s="1"/>
      <c r="O128" s="1"/>
      <c r="P128" s="1"/>
      <c r="Q128" s="415"/>
      <c r="R128" s="718"/>
      <c r="S128" s="742"/>
      <c r="T128" s="742"/>
      <c r="U128" s="742"/>
    </row>
    <row r="129" spans="1:78" ht="12" hidden="1" customHeight="1" outlineLevel="1" x14ac:dyDescent="0.2">
      <c r="A129" s="145"/>
      <c r="B129" s="38" t="s">
        <v>83</v>
      </c>
      <c r="C129" s="108" t="s">
        <v>72</v>
      </c>
      <c r="D129" s="1"/>
      <c r="E129" s="210"/>
      <c r="F129" s="386"/>
      <c r="G129" s="635"/>
      <c r="H129" s="642"/>
      <c r="I129" s="1"/>
      <c r="J129" s="1"/>
      <c r="K129" s="1"/>
      <c r="L129" s="1"/>
      <c r="M129" s="1"/>
      <c r="N129" s="1"/>
      <c r="O129" s="1"/>
      <c r="P129" s="1"/>
      <c r="Q129" s="415"/>
      <c r="R129" s="718"/>
      <c r="S129" s="742"/>
      <c r="T129" s="742"/>
      <c r="U129" s="742"/>
    </row>
    <row r="130" spans="1:78" ht="12" customHeight="1" outlineLevel="1" x14ac:dyDescent="0.2">
      <c r="A130" s="145"/>
      <c r="B130" s="38"/>
      <c r="C130" s="108"/>
      <c r="D130" s="1"/>
      <c r="E130" s="210"/>
      <c r="F130" s="386"/>
      <c r="G130" s="635"/>
      <c r="H130" s="642"/>
      <c r="I130" s="1"/>
      <c r="J130" s="1"/>
      <c r="K130" s="1"/>
      <c r="L130" s="1"/>
      <c r="M130" s="1"/>
      <c r="N130" s="1"/>
      <c r="O130" s="1"/>
      <c r="P130" s="1"/>
      <c r="Q130" s="415"/>
      <c r="R130" s="718"/>
      <c r="S130" s="742"/>
      <c r="T130" s="742"/>
      <c r="U130" s="742"/>
    </row>
    <row r="131" spans="1:78" ht="12" customHeight="1" thickBot="1" x14ac:dyDescent="0.25">
      <c r="A131" s="146"/>
      <c r="B131" s="90">
        <v>651001</v>
      </c>
      <c r="C131" s="104" t="s">
        <v>95</v>
      </c>
      <c r="D131" s="1"/>
      <c r="E131" s="215"/>
      <c r="F131" s="626"/>
      <c r="G131" s="633">
        <v>61.99</v>
      </c>
      <c r="H131" s="643">
        <v>60</v>
      </c>
      <c r="I131" s="1"/>
      <c r="J131" s="1"/>
      <c r="K131" s="1"/>
      <c r="L131" s="1"/>
      <c r="M131" s="1"/>
      <c r="N131" s="1"/>
      <c r="O131" s="1"/>
      <c r="P131" s="1"/>
      <c r="Q131" s="387">
        <v>9.11</v>
      </c>
      <c r="R131" s="721">
        <v>0</v>
      </c>
      <c r="S131" s="742">
        <v>0</v>
      </c>
      <c r="T131" s="742">
        <v>0</v>
      </c>
      <c r="U131" s="742">
        <v>0</v>
      </c>
    </row>
    <row r="132" spans="1:78" s="245" customFormat="1" ht="12" customHeight="1" thickBot="1" x14ac:dyDescent="0.3">
      <c r="A132" s="256" t="s">
        <v>112</v>
      </c>
      <c r="B132" s="390"/>
      <c r="C132" s="391"/>
      <c r="D132" s="346"/>
      <c r="E132" s="246"/>
      <c r="F132" s="304"/>
      <c r="G132" s="667">
        <v>55.25</v>
      </c>
      <c r="H132" s="410">
        <v>55</v>
      </c>
      <c r="I132" s="346"/>
      <c r="J132" s="346"/>
      <c r="K132" s="346"/>
      <c r="L132" s="346"/>
      <c r="M132" s="346"/>
      <c r="N132" s="346"/>
      <c r="O132" s="346"/>
      <c r="P132" s="346"/>
      <c r="Q132" s="385">
        <v>22.09</v>
      </c>
      <c r="R132" s="723">
        <v>7</v>
      </c>
      <c r="S132" s="744"/>
      <c r="T132" s="744"/>
      <c r="U132" s="744"/>
      <c r="V132" s="263"/>
      <c r="W132" s="263"/>
      <c r="X132" s="263"/>
      <c r="Y132" s="263"/>
      <c r="Z132" s="263"/>
      <c r="AA132" s="263"/>
      <c r="AB132" s="263"/>
      <c r="AC132" s="263"/>
      <c r="AD132" s="263"/>
      <c r="AE132" s="263"/>
      <c r="AF132" s="263"/>
      <c r="AG132" s="263"/>
      <c r="AH132" s="263"/>
      <c r="AI132" s="263"/>
      <c r="AJ132" s="263"/>
      <c r="AK132" s="263"/>
      <c r="AL132" s="263"/>
      <c r="AM132" s="263"/>
      <c r="AN132" s="263"/>
      <c r="AO132" s="263"/>
      <c r="AP132" s="263"/>
      <c r="AQ132" s="263"/>
      <c r="AR132" s="263"/>
      <c r="AS132" s="263"/>
      <c r="AT132" s="263"/>
      <c r="AU132" s="263"/>
      <c r="AV132" s="263"/>
      <c r="AW132" s="263"/>
      <c r="AX132" s="263"/>
      <c r="AY132" s="263"/>
      <c r="AZ132" s="263"/>
      <c r="BA132" s="263"/>
      <c r="BB132" s="263"/>
      <c r="BC132" s="263"/>
      <c r="BD132" s="263"/>
      <c r="BE132" s="263"/>
      <c r="BF132" s="263"/>
      <c r="BG132" s="263"/>
      <c r="BH132" s="263"/>
      <c r="BI132" s="263"/>
      <c r="BJ132" s="263"/>
      <c r="BK132" s="263"/>
      <c r="BL132" s="263"/>
      <c r="BM132" s="263"/>
      <c r="BN132" s="263"/>
      <c r="BO132" s="263"/>
      <c r="BP132" s="263"/>
      <c r="BQ132" s="263"/>
      <c r="BR132" s="263"/>
      <c r="BS132" s="263"/>
      <c r="BT132" s="263"/>
      <c r="BU132" s="263"/>
      <c r="BV132" s="263"/>
      <c r="BW132" s="263"/>
      <c r="BX132" s="263"/>
      <c r="BY132" s="263"/>
      <c r="BZ132" s="263"/>
    </row>
    <row r="133" spans="1:78" ht="12" customHeight="1" thickBot="1" x14ac:dyDescent="0.3">
      <c r="A133" s="71" t="s">
        <v>109</v>
      </c>
      <c r="B133" s="178"/>
      <c r="C133" s="126"/>
      <c r="D133" s="1"/>
      <c r="E133" s="212"/>
      <c r="F133" s="453"/>
      <c r="G133" s="634"/>
      <c r="H133" s="452"/>
      <c r="I133" s="1"/>
      <c r="J133" s="1"/>
      <c r="K133" s="1"/>
      <c r="L133" s="1"/>
      <c r="M133" s="1"/>
      <c r="N133" s="1"/>
      <c r="O133" s="1"/>
      <c r="P133" s="1"/>
      <c r="Q133" s="414"/>
      <c r="R133" s="715"/>
      <c r="S133" s="742"/>
      <c r="T133" s="742"/>
      <c r="U133" s="742"/>
    </row>
    <row r="134" spans="1:78" ht="12" customHeight="1" thickBot="1" x14ac:dyDescent="0.3">
      <c r="A134" s="33"/>
      <c r="B134" s="81">
        <v>637</v>
      </c>
      <c r="C134" s="109" t="s">
        <v>26</v>
      </c>
      <c r="D134" s="1"/>
      <c r="E134" s="309"/>
      <c r="F134" s="386"/>
      <c r="G134" s="634"/>
      <c r="H134" s="646"/>
      <c r="I134" s="388"/>
      <c r="J134" s="388"/>
      <c r="K134" s="388"/>
      <c r="L134" s="388"/>
      <c r="M134" s="388"/>
      <c r="N134" s="388"/>
      <c r="O134" s="388"/>
      <c r="P134" s="388"/>
      <c r="Q134" s="389"/>
      <c r="R134" s="715"/>
      <c r="S134" s="742"/>
      <c r="T134" s="742"/>
      <c r="U134" s="742"/>
    </row>
    <row r="135" spans="1:78" ht="12" customHeight="1" x14ac:dyDescent="0.2">
      <c r="A135" s="71"/>
      <c r="B135" s="182">
        <v>633006</v>
      </c>
      <c r="C135" s="116" t="s">
        <v>58</v>
      </c>
      <c r="D135" s="1"/>
      <c r="E135" s="210"/>
      <c r="F135" s="386"/>
      <c r="G135" s="682">
        <v>0</v>
      </c>
      <c r="H135" s="454">
        <v>0</v>
      </c>
      <c r="I135" s="1"/>
      <c r="J135" s="1"/>
      <c r="K135" s="1"/>
      <c r="L135" s="1"/>
      <c r="M135" s="1"/>
      <c r="N135" s="1"/>
      <c r="O135" s="1"/>
      <c r="P135" s="1"/>
      <c r="Q135" s="382">
        <v>7.09</v>
      </c>
      <c r="R135" s="724">
        <v>7</v>
      </c>
      <c r="S135" s="742">
        <v>7</v>
      </c>
      <c r="T135" s="742">
        <v>7</v>
      </c>
      <c r="U135" s="742">
        <v>7</v>
      </c>
    </row>
    <row r="136" spans="1:78" ht="12" customHeight="1" outlineLevel="1" thickBot="1" x14ac:dyDescent="0.25">
      <c r="A136" s="146"/>
      <c r="B136" s="90">
        <v>637027</v>
      </c>
      <c r="C136" s="104" t="s">
        <v>168</v>
      </c>
      <c r="D136" s="1"/>
      <c r="E136" s="215"/>
      <c r="F136" s="626"/>
      <c r="G136" s="633">
        <v>55.25</v>
      </c>
      <c r="H136" s="643">
        <v>55</v>
      </c>
      <c r="I136" s="1"/>
      <c r="J136" s="1"/>
      <c r="K136" s="1"/>
      <c r="L136" s="1"/>
      <c r="M136" s="1"/>
      <c r="N136" s="1"/>
      <c r="O136" s="1"/>
      <c r="P136" s="1"/>
      <c r="Q136" s="394">
        <v>15</v>
      </c>
      <c r="R136" s="721">
        <v>0</v>
      </c>
      <c r="S136" s="742">
        <v>0</v>
      </c>
      <c r="T136" s="742">
        <v>0</v>
      </c>
      <c r="U136" s="742">
        <v>0</v>
      </c>
      <c r="V136" s="264"/>
      <c r="W136" s="264"/>
      <c r="X136" s="264"/>
      <c r="Y136" s="264"/>
      <c r="Z136" s="264"/>
      <c r="AA136" s="264"/>
      <c r="AB136" s="264"/>
      <c r="AC136" s="264"/>
      <c r="AD136" s="264"/>
      <c r="AE136" s="264"/>
      <c r="AF136" s="264"/>
      <c r="AG136" s="264"/>
      <c r="AH136" s="264"/>
    </row>
    <row r="137" spans="1:78" s="244" customFormat="1" ht="12" customHeight="1" thickBot="1" x14ac:dyDescent="0.3">
      <c r="A137" s="256" t="s">
        <v>200</v>
      </c>
      <c r="B137" s="392"/>
      <c r="C137" s="393"/>
      <c r="D137" s="347"/>
      <c r="E137" s="247"/>
      <c r="F137" s="303"/>
      <c r="G137" s="667">
        <v>715.28</v>
      </c>
      <c r="H137" s="410">
        <v>700</v>
      </c>
      <c r="I137" s="347"/>
      <c r="J137" s="347"/>
      <c r="K137" s="347"/>
      <c r="L137" s="347"/>
      <c r="M137" s="347"/>
      <c r="N137" s="347"/>
      <c r="O137" s="347"/>
      <c r="P137" s="347"/>
      <c r="Q137" s="385">
        <v>1401.84</v>
      </c>
      <c r="R137" s="723">
        <v>700</v>
      </c>
      <c r="S137" s="744"/>
      <c r="T137" s="744"/>
      <c r="U137" s="744"/>
      <c r="V137" s="264"/>
      <c r="W137" s="264"/>
      <c r="X137" s="264"/>
      <c r="Y137" s="264"/>
      <c r="Z137" s="264"/>
      <c r="AA137" s="264"/>
      <c r="AB137" s="264"/>
      <c r="AC137" s="264"/>
      <c r="AD137" s="264"/>
      <c r="AE137" s="264"/>
      <c r="AF137" s="264"/>
      <c r="AG137" s="264"/>
      <c r="AH137" s="264"/>
    </row>
    <row r="138" spans="1:78" ht="12" customHeight="1" thickBot="1" x14ac:dyDescent="0.3">
      <c r="A138" s="40" t="s">
        <v>78</v>
      </c>
      <c r="B138" s="173"/>
      <c r="C138" s="101"/>
      <c r="D138" s="277">
        <f t="shared" ref="D138" si="11">D142+D151</f>
        <v>110</v>
      </c>
      <c r="E138" s="212"/>
      <c r="F138" s="453"/>
      <c r="G138" s="474"/>
      <c r="H138" s="647"/>
      <c r="I138" s="1"/>
      <c r="J138" s="1"/>
      <c r="K138" s="1"/>
      <c r="L138" s="1"/>
      <c r="M138" s="1"/>
      <c r="N138" s="1"/>
      <c r="O138" s="1"/>
      <c r="P138" s="1"/>
      <c r="Q138" s="382"/>
      <c r="R138" s="716"/>
      <c r="S138" s="742"/>
      <c r="T138" s="742"/>
      <c r="U138" s="742"/>
    </row>
    <row r="139" spans="1:78" ht="12" hidden="1" customHeight="1" outlineLevel="1" x14ac:dyDescent="0.25">
      <c r="A139" s="145"/>
      <c r="B139" s="84" t="s">
        <v>4</v>
      </c>
      <c r="C139" s="108" t="s">
        <v>54</v>
      </c>
      <c r="D139" s="1"/>
      <c r="E139" s="210"/>
      <c r="F139" s="386"/>
      <c r="G139" s="635"/>
      <c r="H139" s="649"/>
      <c r="I139" s="1"/>
      <c r="J139" s="1"/>
      <c r="K139" s="1"/>
      <c r="L139" s="1"/>
      <c r="M139" s="1"/>
      <c r="N139" s="1"/>
      <c r="O139" s="1"/>
      <c r="P139" s="1"/>
      <c r="Q139" s="380"/>
      <c r="R139" s="725"/>
      <c r="S139" s="742"/>
      <c r="T139" s="742"/>
      <c r="U139" s="742"/>
    </row>
    <row r="140" spans="1:78" ht="12" hidden="1" customHeight="1" outlineLevel="1" x14ac:dyDescent="0.25">
      <c r="A140" s="145"/>
      <c r="B140" s="84" t="s">
        <v>6</v>
      </c>
      <c r="C140" s="103" t="s">
        <v>60</v>
      </c>
      <c r="D140" s="1"/>
      <c r="E140" s="210"/>
      <c r="F140" s="386"/>
      <c r="G140" s="635"/>
      <c r="H140" s="649"/>
      <c r="I140" s="1"/>
      <c r="J140" s="1"/>
      <c r="K140" s="1"/>
      <c r="L140" s="1"/>
      <c r="M140" s="1"/>
      <c r="N140" s="1"/>
      <c r="O140" s="1"/>
      <c r="P140" s="1"/>
      <c r="Q140" s="380"/>
      <c r="R140" s="715"/>
      <c r="S140" s="742"/>
      <c r="T140" s="742"/>
      <c r="U140" s="742"/>
    </row>
    <row r="141" spans="1:78" ht="12" hidden="1" customHeight="1" outlineLevel="1" x14ac:dyDescent="0.25">
      <c r="A141" s="146"/>
      <c r="B141" s="92">
        <v>634002</v>
      </c>
      <c r="C141" s="104" t="s">
        <v>61</v>
      </c>
      <c r="D141" s="1"/>
      <c r="E141" s="215"/>
      <c r="F141" s="626"/>
      <c r="G141" s="633"/>
      <c r="H141" s="648"/>
      <c r="I141" s="1"/>
      <c r="J141" s="1"/>
      <c r="K141" s="1"/>
      <c r="L141" s="1"/>
      <c r="M141" s="1"/>
      <c r="N141" s="1"/>
      <c r="O141" s="1"/>
      <c r="P141" s="1"/>
      <c r="Q141" s="381"/>
      <c r="R141" s="715"/>
      <c r="S141" s="742"/>
      <c r="T141" s="742"/>
      <c r="U141" s="742"/>
    </row>
    <row r="142" spans="1:78" ht="12" customHeight="1" outlineLevel="1" thickBot="1" x14ac:dyDescent="0.3">
      <c r="A142" s="66"/>
      <c r="B142" s="80">
        <v>630</v>
      </c>
      <c r="C142" s="109" t="s">
        <v>3</v>
      </c>
      <c r="D142" s="276">
        <v>110</v>
      </c>
      <c r="E142" s="269"/>
      <c r="F142" s="299"/>
      <c r="G142" s="634"/>
      <c r="H142" s="644"/>
      <c r="I142" s="1"/>
      <c r="J142" s="1"/>
      <c r="K142" s="1"/>
      <c r="L142" s="1"/>
      <c r="M142" s="1"/>
      <c r="N142" s="1"/>
      <c r="O142" s="1"/>
      <c r="P142" s="1"/>
      <c r="Q142" s="383"/>
      <c r="R142" s="726"/>
      <c r="S142" s="742"/>
      <c r="T142" s="742"/>
      <c r="U142" s="742"/>
    </row>
    <row r="143" spans="1:78" ht="12" customHeight="1" outlineLevel="1" x14ac:dyDescent="0.25">
      <c r="A143" s="155"/>
      <c r="B143" s="179"/>
      <c r="C143" s="112"/>
      <c r="D143" s="1"/>
      <c r="E143" s="212"/>
      <c r="F143" s="453"/>
      <c r="G143" s="474"/>
      <c r="H143" s="454"/>
      <c r="I143" s="1"/>
      <c r="J143" s="1"/>
      <c r="K143" s="1"/>
      <c r="L143" s="1"/>
      <c r="M143" s="1"/>
      <c r="N143" s="1"/>
      <c r="O143" s="1"/>
      <c r="P143" s="1"/>
      <c r="Q143" s="382"/>
      <c r="R143" s="727"/>
      <c r="S143" s="742"/>
      <c r="T143" s="742"/>
      <c r="U143" s="742"/>
    </row>
    <row r="144" spans="1:78" ht="12" customHeight="1" outlineLevel="1" x14ac:dyDescent="0.25">
      <c r="A144" s="156"/>
      <c r="B144" s="60">
        <v>633004</v>
      </c>
      <c r="C144" s="103" t="s">
        <v>188</v>
      </c>
      <c r="D144" s="1"/>
      <c r="E144" s="210"/>
      <c r="F144" s="386"/>
      <c r="G144" s="635"/>
      <c r="H144" s="642"/>
      <c r="I144" s="1"/>
      <c r="J144" s="1"/>
      <c r="K144" s="1"/>
      <c r="L144" s="1"/>
      <c r="M144" s="1"/>
      <c r="N144" s="1"/>
      <c r="O144" s="1"/>
      <c r="P144" s="1"/>
      <c r="Q144" s="380"/>
      <c r="R144" s="728"/>
      <c r="S144" s="742"/>
      <c r="T144" s="742"/>
      <c r="U144" s="742"/>
    </row>
    <row r="145" spans="1:35" ht="12" customHeight="1" outlineLevel="1" x14ac:dyDescent="0.25">
      <c r="A145" s="156"/>
      <c r="B145" s="60">
        <v>633006</v>
      </c>
      <c r="C145" s="103" t="s">
        <v>245</v>
      </c>
      <c r="D145" s="1"/>
      <c r="E145" s="210"/>
      <c r="F145" s="386"/>
      <c r="G145" s="635">
        <v>15.28</v>
      </c>
      <c r="H145" s="642">
        <v>0</v>
      </c>
      <c r="I145" s="1"/>
      <c r="J145" s="1"/>
      <c r="K145" s="1"/>
      <c r="L145" s="1"/>
      <c r="M145" s="1"/>
      <c r="N145" s="1"/>
      <c r="O145" s="1"/>
      <c r="P145" s="1"/>
      <c r="Q145" s="380">
        <v>1.84</v>
      </c>
      <c r="R145" s="718">
        <v>0</v>
      </c>
      <c r="S145" s="742">
        <v>1400</v>
      </c>
      <c r="T145" s="742">
        <v>1400</v>
      </c>
      <c r="U145" s="742">
        <v>1400</v>
      </c>
    </row>
    <row r="146" spans="1:35" ht="12" customHeight="1" outlineLevel="1" x14ac:dyDescent="0.25">
      <c r="A146" s="156"/>
      <c r="B146" s="60">
        <v>633010</v>
      </c>
      <c r="C146" s="103" t="s">
        <v>189</v>
      </c>
      <c r="D146" s="1"/>
      <c r="E146" s="210"/>
      <c r="F146" s="386"/>
      <c r="G146" s="635"/>
      <c r="H146" s="642"/>
      <c r="I146" s="1"/>
      <c r="J146" s="1"/>
      <c r="K146" s="1"/>
      <c r="L146" s="1"/>
      <c r="M146" s="1"/>
      <c r="N146" s="1"/>
      <c r="O146" s="1"/>
      <c r="P146" s="1"/>
      <c r="Q146" s="380"/>
      <c r="R146" s="728"/>
      <c r="S146" s="742"/>
      <c r="T146" s="742"/>
      <c r="U146" s="742"/>
    </row>
    <row r="147" spans="1:35" ht="12" customHeight="1" outlineLevel="1" x14ac:dyDescent="0.25">
      <c r="A147" s="145"/>
      <c r="B147" s="38">
        <v>634001</v>
      </c>
      <c r="C147" s="106" t="s">
        <v>60</v>
      </c>
      <c r="D147" s="1"/>
      <c r="E147" s="210"/>
      <c r="F147" s="386"/>
      <c r="G147" s="635"/>
      <c r="H147" s="642"/>
      <c r="I147" s="1"/>
      <c r="J147" s="1"/>
      <c r="K147" s="1"/>
      <c r="L147" s="1"/>
      <c r="M147" s="1"/>
      <c r="N147" s="1"/>
      <c r="O147" s="1"/>
      <c r="P147" s="1"/>
      <c r="Q147" s="380"/>
      <c r="R147" s="728"/>
      <c r="S147" s="742"/>
      <c r="T147" s="742"/>
      <c r="U147" s="742"/>
    </row>
    <row r="148" spans="1:35" ht="12" customHeight="1" outlineLevel="1" x14ac:dyDescent="0.25">
      <c r="A148" s="146"/>
      <c r="B148" s="180">
        <v>635</v>
      </c>
      <c r="C148" s="165" t="s">
        <v>160</v>
      </c>
      <c r="D148" s="1"/>
      <c r="E148" s="210"/>
      <c r="F148" s="386"/>
      <c r="G148" s="635"/>
      <c r="H148" s="642"/>
      <c r="I148" s="1"/>
      <c r="J148" s="1"/>
      <c r="K148" s="1"/>
      <c r="L148" s="1"/>
      <c r="M148" s="1"/>
      <c r="N148" s="1"/>
      <c r="O148" s="1"/>
      <c r="P148" s="1"/>
      <c r="Q148" s="380"/>
      <c r="R148" s="728"/>
      <c r="S148" s="742"/>
      <c r="T148" s="742"/>
      <c r="U148" s="742"/>
    </row>
    <row r="149" spans="1:35" ht="12" customHeight="1" outlineLevel="1" x14ac:dyDescent="0.25">
      <c r="A149" s="146"/>
      <c r="B149" s="92"/>
      <c r="C149" s="138"/>
      <c r="D149" s="1"/>
      <c r="E149" s="210"/>
      <c r="F149" s="386"/>
      <c r="G149" s="635"/>
      <c r="H149" s="642"/>
      <c r="I149" s="1"/>
      <c r="J149" s="1"/>
      <c r="K149" s="1"/>
      <c r="L149" s="1"/>
      <c r="M149" s="1"/>
      <c r="N149" s="1"/>
      <c r="O149" s="1"/>
      <c r="P149" s="1"/>
      <c r="Q149" s="380"/>
      <c r="R149" s="728"/>
      <c r="S149" s="742"/>
      <c r="T149" s="742"/>
      <c r="U149" s="742"/>
    </row>
    <row r="150" spans="1:35" ht="12" customHeight="1" outlineLevel="1" thickBot="1" x14ac:dyDescent="0.3">
      <c r="A150" s="146"/>
      <c r="B150" s="92">
        <v>635005</v>
      </c>
      <c r="C150" s="138" t="s">
        <v>135</v>
      </c>
      <c r="D150" s="1"/>
      <c r="E150" s="215"/>
      <c r="F150" s="626"/>
      <c r="G150" s="633"/>
      <c r="H150" s="643"/>
      <c r="I150" s="1"/>
      <c r="J150" s="1"/>
      <c r="K150" s="1"/>
      <c r="L150" s="1"/>
      <c r="M150" s="1"/>
      <c r="N150" s="1"/>
      <c r="O150" s="1"/>
      <c r="P150" s="1"/>
      <c r="Q150" s="381"/>
      <c r="R150" s="725"/>
      <c r="S150" s="742"/>
      <c r="T150" s="742"/>
      <c r="U150" s="742"/>
    </row>
    <row r="151" spans="1:35" ht="12" customHeight="1" outlineLevel="1" thickBot="1" x14ac:dyDescent="0.3">
      <c r="A151" s="56"/>
      <c r="B151" s="80">
        <v>640</v>
      </c>
      <c r="C151" s="107" t="s">
        <v>156</v>
      </c>
      <c r="D151" s="1"/>
      <c r="E151" s="269"/>
      <c r="F151" s="299"/>
      <c r="G151" s="634"/>
      <c r="H151" s="644"/>
      <c r="I151" s="1"/>
      <c r="J151" s="1"/>
      <c r="K151" s="1"/>
      <c r="L151" s="1"/>
      <c r="M151" s="1"/>
      <c r="N151" s="1"/>
      <c r="O151" s="1"/>
      <c r="P151" s="1"/>
      <c r="Q151" s="383"/>
      <c r="R151" s="715"/>
      <c r="S151" s="742"/>
      <c r="T151" s="742"/>
      <c r="U151" s="742"/>
      <c r="V151" s="264"/>
      <c r="W151" s="264"/>
      <c r="X151" s="264"/>
      <c r="Y151" s="264"/>
      <c r="Z151" s="264"/>
      <c r="AA151" s="264"/>
      <c r="AB151" s="264"/>
      <c r="AC151" s="264"/>
      <c r="AD151" s="264"/>
      <c r="AE151" s="264"/>
      <c r="AF151" s="264"/>
      <c r="AG151" s="264"/>
      <c r="AH151" s="264"/>
      <c r="AI151" s="264"/>
    </row>
    <row r="152" spans="1:35" ht="12" customHeight="1" outlineLevel="1" x14ac:dyDescent="0.25">
      <c r="A152" s="151"/>
      <c r="B152" s="188"/>
      <c r="C152" s="476"/>
      <c r="D152" s="1"/>
      <c r="E152" s="212"/>
      <c r="F152" s="453"/>
      <c r="G152" s="474"/>
      <c r="H152" s="454"/>
      <c r="I152" s="1"/>
      <c r="J152" s="1"/>
      <c r="K152" s="1"/>
      <c r="L152" s="1"/>
      <c r="M152" s="1"/>
      <c r="N152" s="1"/>
      <c r="O152" s="1"/>
      <c r="P152" s="1"/>
      <c r="Q152" s="382"/>
      <c r="R152" s="716"/>
      <c r="S152" s="742"/>
      <c r="T152" s="742"/>
      <c r="U152" s="742"/>
      <c r="V152" s="264"/>
      <c r="W152" s="264"/>
      <c r="X152" s="264"/>
      <c r="Y152" s="264"/>
      <c r="Z152" s="264"/>
      <c r="AA152" s="264"/>
      <c r="AB152" s="264"/>
      <c r="AC152" s="264"/>
      <c r="AD152" s="264"/>
      <c r="AE152" s="264"/>
      <c r="AF152" s="264"/>
      <c r="AG152" s="264"/>
      <c r="AH152" s="264"/>
      <c r="AI152" s="264"/>
    </row>
    <row r="153" spans="1:35" ht="12" customHeight="1" thickBot="1" x14ac:dyDescent="0.25">
      <c r="A153" s="146"/>
      <c r="B153" s="92">
        <v>642002</v>
      </c>
      <c r="C153" s="114" t="s">
        <v>241</v>
      </c>
      <c r="D153" s="1"/>
      <c r="E153" s="215"/>
      <c r="F153" s="626"/>
      <c r="G153" s="665">
        <v>700</v>
      </c>
      <c r="H153" s="643">
        <v>700</v>
      </c>
      <c r="I153" s="1"/>
      <c r="J153" s="1"/>
      <c r="K153" s="1"/>
      <c r="L153" s="1"/>
      <c r="M153" s="1"/>
      <c r="N153" s="1"/>
      <c r="O153" s="1"/>
      <c r="P153" s="1"/>
      <c r="Q153" s="394">
        <v>1400</v>
      </c>
      <c r="R153" s="721">
        <v>700</v>
      </c>
      <c r="S153" s="742"/>
      <c r="T153" s="742"/>
      <c r="U153" s="742"/>
      <c r="V153" s="264"/>
      <c r="W153" s="264"/>
      <c r="X153" s="264"/>
      <c r="Y153" s="264"/>
      <c r="Z153" s="264"/>
      <c r="AA153" s="264"/>
      <c r="AB153" s="264"/>
      <c r="AC153" s="264"/>
      <c r="AD153" s="264"/>
      <c r="AE153" s="264"/>
      <c r="AF153" s="264"/>
      <c r="AG153" s="264"/>
      <c r="AH153" s="264"/>
      <c r="AI153" s="264"/>
    </row>
    <row r="154" spans="1:35" s="244" customFormat="1" ht="12" customHeight="1" thickBot="1" x14ac:dyDescent="0.3">
      <c r="A154" s="256" t="s">
        <v>111</v>
      </c>
      <c r="B154" s="402"/>
      <c r="C154" s="403"/>
      <c r="D154" s="404">
        <f t="shared" ref="D154" si="12">D155+D164</f>
        <v>0</v>
      </c>
      <c r="E154" s="247"/>
      <c r="F154" s="303"/>
      <c r="G154" s="667">
        <v>1678.87</v>
      </c>
      <c r="H154" s="410">
        <v>4367</v>
      </c>
      <c r="I154" s="405"/>
      <c r="J154" s="405"/>
      <c r="K154" s="405"/>
      <c r="L154" s="405"/>
      <c r="M154" s="405"/>
      <c r="N154" s="405"/>
      <c r="O154" s="405"/>
      <c r="P154" s="405"/>
      <c r="Q154" s="411">
        <v>3280.96</v>
      </c>
      <c r="R154" s="729">
        <v>7968</v>
      </c>
      <c r="S154" s="744"/>
      <c r="T154" s="744"/>
      <c r="U154" s="744"/>
      <c r="V154" s="264"/>
      <c r="W154" s="264"/>
      <c r="X154" s="264"/>
      <c r="Y154" s="264"/>
      <c r="Z154" s="264"/>
      <c r="AA154" s="264"/>
      <c r="AB154" s="264"/>
      <c r="AC154" s="264"/>
      <c r="AD154" s="264"/>
      <c r="AE154" s="264"/>
      <c r="AF154" s="264"/>
      <c r="AG154" s="264"/>
      <c r="AH154" s="264"/>
      <c r="AI154" s="264"/>
    </row>
    <row r="155" spans="1:35" ht="12" customHeight="1" thickBot="1" x14ac:dyDescent="0.3">
      <c r="A155" s="67" t="s">
        <v>201</v>
      </c>
      <c r="B155" s="400"/>
      <c r="C155" s="401"/>
      <c r="D155" s="1"/>
      <c r="E155" s="274"/>
      <c r="F155" s="302"/>
      <c r="G155" s="477"/>
      <c r="H155" s="650"/>
      <c r="I155" s="1"/>
      <c r="J155" s="1"/>
      <c r="K155" s="1"/>
      <c r="L155" s="1"/>
      <c r="M155" s="1"/>
      <c r="N155" s="1"/>
      <c r="O155" s="1"/>
      <c r="P155" s="1"/>
      <c r="Q155" s="387"/>
      <c r="R155" s="715"/>
      <c r="S155" s="742"/>
      <c r="T155" s="742"/>
      <c r="U155" s="742"/>
    </row>
    <row r="156" spans="1:35" ht="12" customHeight="1" thickBot="1" x14ac:dyDescent="0.3">
      <c r="A156" s="33"/>
      <c r="B156" s="76">
        <v>630</v>
      </c>
      <c r="C156" s="109" t="s">
        <v>3</v>
      </c>
      <c r="D156" s="206">
        <f t="shared" ref="D156" si="13">D158+D160+D162+D163</f>
        <v>0</v>
      </c>
      <c r="E156" s="269"/>
      <c r="F156" s="299"/>
      <c r="G156" s="634"/>
      <c r="H156" s="644"/>
      <c r="I156" s="1"/>
      <c r="J156" s="1"/>
      <c r="K156" s="1"/>
      <c r="L156" s="1"/>
      <c r="M156" s="1"/>
      <c r="N156" s="1"/>
      <c r="O156" s="1"/>
      <c r="P156" s="1"/>
      <c r="Q156" s="426"/>
      <c r="R156" s="715"/>
      <c r="S156" s="742"/>
      <c r="T156" s="742"/>
      <c r="U156" s="742"/>
    </row>
    <row r="157" spans="1:35" ht="12" customHeight="1" x14ac:dyDescent="0.25">
      <c r="A157" s="40"/>
      <c r="B157" s="82"/>
      <c r="C157" s="101"/>
      <c r="D157" s="1"/>
      <c r="E157" s="212"/>
      <c r="F157" s="453"/>
      <c r="G157" s="474"/>
      <c r="H157" s="454"/>
      <c r="I157" s="1"/>
      <c r="J157" s="1"/>
      <c r="K157" s="1"/>
      <c r="L157" s="1"/>
      <c r="M157" s="1"/>
      <c r="N157" s="1"/>
      <c r="O157" s="1"/>
      <c r="P157" s="1"/>
      <c r="Q157" s="382"/>
      <c r="R157" s="716"/>
      <c r="S157" s="742"/>
      <c r="T157" s="742"/>
      <c r="U157" s="742"/>
    </row>
    <row r="158" spans="1:35" ht="12" customHeight="1" x14ac:dyDescent="0.2">
      <c r="A158" s="148"/>
      <c r="B158" s="93">
        <v>632003</v>
      </c>
      <c r="C158" s="103" t="s">
        <v>133</v>
      </c>
      <c r="D158" s="1"/>
      <c r="E158" s="210"/>
      <c r="F158" s="386"/>
      <c r="G158" s="635">
        <v>595.15</v>
      </c>
      <c r="H158" s="642">
        <v>600</v>
      </c>
      <c r="I158" s="1"/>
      <c r="J158" s="1"/>
      <c r="K158" s="1"/>
      <c r="L158" s="1"/>
      <c r="M158" s="1"/>
      <c r="N158" s="1"/>
      <c r="O158" s="1"/>
      <c r="P158" s="1"/>
      <c r="Q158" s="395">
        <v>449.55</v>
      </c>
      <c r="R158" s="718">
        <v>500</v>
      </c>
      <c r="S158" s="742">
        <v>500</v>
      </c>
      <c r="T158" s="742">
        <v>500</v>
      </c>
      <c r="U158" s="742">
        <v>500</v>
      </c>
    </row>
    <row r="159" spans="1:35" ht="12" hidden="1" customHeight="1" outlineLevel="1" x14ac:dyDescent="0.2">
      <c r="A159" s="145"/>
      <c r="B159" s="93">
        <v>611</v>
      </c>
      <c r="C159" s="103" t="s">
        <v>43</v>
      </c>
      <c r="D159" s="1"/>
      <c r="E159" s="210"/>
      <c r="F159" s="386"/>
      <c r="G159" s="635"/>
      <c r="H159" s="642"/>
      <c r="I159" s="1"/>
      <c r="J159" s="1"/>
      <c r="K159" s="1"/>
      <c r="L159" s="1"/>
      <c r="M159" s="1"/>
      <c r="N159" s="1"/>
      <c r="O159" s="1"/>
      <c r="P159" s="1"/>
      <c r="Q159" s="380"/>
      <c r="R159" s="721"/>
      <c r="S159" s="742"/>
      <c r="T159" s="742"/>
      <c r="U159" s="742"/>
    </row>
    <row r="160" spans="1:35" ht="12" customHeight="1" collapsed="1" x14ac:dyDescent="0.2">
      <c r="A160" s="145"/>
      <c r="B160" s="60">
        <v>633006</v>
      </c>
      <c r="C160" s="103" t="s">
        <v>88</v>
      </c>
      <c r="D160" s="1"/>
      <c r="E160" s="210"/>
      <c r="F160" s="386"/>
      <c r="G160" s="635"/>
      <c r="H160" s="642"/>
      <c r="I160" s="1"/>
      <c r="J160" s="1"/>
      <c r="K160" s="1"/>
      <c r="L160" s="1"/>
      <c r="M160" s="1"/>
      <c r="N160" s="1"/>
      <c r="O160" s="1"/>
      <c r="P160" s="1"/>
      <c r="Q160" s="380"/>
      <c r="R160" s="718"/>
      <c r="S160" s="742">
        <v>0</v>
      </c>
      <c r="T160" s="742">
        <v>0</v>
      </c>
      <c r="U160" s="742">
        <v>0</v>
      </c>
    </row>
    <row r="161" spans="1:40" ht="12" hidden="1" customHeight="1" outlineLevel="1" x14ac:dyDescent="0.2">
      <c r="A161" s="145"/>
      <c r="B161" s="60">
        <v>620</v>
      </c>
      <c r="C161" s="103" t="s">
        <v>29</v>
      </c>
      <c r="D161" s="1"/>
      <c r="E161" s="210"/>
      <c r="F161" s="386"/>
      <c r="G161" s="635"/>
      <c r="H161" s="642"/>
      <c r="I161" s="1"/>
      <c r="J161" s="1"/>
      <c r="K161" s="1"/>
      <c r="L161" s="1"/>
      <c r="M161" s="1"/>
      <c r="N161" s="1"/>
      <c r="O161" s="1"/>
      <c r="P161" s="1"/>
      <c r="Q161" s="380"/>
      <c r="R161" s="721"/>
      <c r="S161" s="742"/>
      <c r="T161" s="742"/>
      <c r="U161" s="742"/>
    </row>
    <row r="162" spans="1:40" ht="12" customHeight="1" outlineLevel="1" x14ac:dyDescent="0.2">
      <c r="A162" s="146"/>
      <c r="B162" s="90">
        <v>637004</v>
      </c>
      <c r="C162" s="104" t="s">
        <v>167</v>
      </c>
      <c r="D162" s="1"/>
      <c r="E162" s="210"/>
      <c r="F162" s="386"/>
      <c r="G162" s="663">
        <v>455.7</v>
      </c>
      <c r="H162" s="642">
        <v>457</v>
      </c>
      <c r="I162" s="1"/>
      <c r="J162" s="1"/>
      <c r="K162" s="1"/>
      <c r="L162" s="1"/>
      <c r="M162" s="1"/>
      <c r="N162" s="1"/>
      <c r="O162" s="1"/>
      <c r="P162" s="1"/>
      <c r="Q162" s="395">
        <v>456.63</v>
      </c>
      <c r="R162" s="718">
        <v>457</v>
      </c>
      <c r="S162" s="742">
        <v>457</v>
      </c>
      <c r="T162" s="742">
        <v>457</v>
      </c>
      <c r="U162" s="742">
        <v>457</v>
      </c>
    </row>
    <row r="163" spans="1:40" ht="12" customHeight="1" outlineLevel="1" thickBot="1" x14ac:dyDescent="0.25">
      <c r="A163" s="146"/>
      <c r="B163" s="90">
        <v>637004</v>
      </c>
      <c r="C163" s="104" t="s">
        <v>136</v>
      </c>
      <c r="D163" s="1"/>
      <c r="E163" s="215"/>
      <c r="F163" s="626"/>
      <c r="G163" s="665">
        <v>540.1</v>
      </c>
      <c r="H163" s="643">
        <v>539</v>
      </c>
      <c r="I163" s="1"/>
      <c r="J163" s="1"/>
      <c r="K163" s="1"/>
      <c r="L163" s="1"/>
      <c r="M163" s="1"/>
      <c r="N163" s="1"/>
      <c r="O163" s="1"/>
      <c r="P163" s="1"/>
      <c r="Q163" s="394">
        <v>539.16999999999996</v>
      </c>
      <c r="R163" s="719">
        <v>540</v>
      </c>
      <c r="S163" s="742">
        <v>540</v>
      </c>
      <c r="T163" s="742">
        <v>540</v>
      </c>
      <c r="U163" s="742">
        <v>540</v>
      </c>
    </row>
    <row r="164" spans="1:40" ht="12" customHeight="1" outlineLevel="1" thickBot="1" x14ac:dyDescent="0.3">
      <c r="A164" s="64" t="s">
        <v>202</v>
      </c>
      <c r="B164" s="80"/>
      <c r="C164" s="109"/>
      <c r="D164" s="1"/>
      <c r="E164" s="269"/>
      <c r="F164" s="299"/>
      <c r="G164" s="634"/>
      <c r="H164" s="644"/>
      <c r="I164" s="1"/>
      <c r="J164" s="1"/>
      <c r="K164" s="1"/>
      <c r="L164" s="1"/>
      <c r="M164" s="1"/>
      <c r="N164" s="1"/>
      <c r="O164" s="1"/>
      <c r="P164" s="1"/>
      <c r="Q164" s="396"/>
      <c r="R164" s="720"/>
      <c r="S164" s="742"/>
      <c r="T164" s="742"/>
      <c r="U164" s="742"/>
    </row>
    <row r="165" spans="1:40" ht="12" customHeight="1" outlineLevel="1" thickBot="1" x14ac:dyDescent="0.3">
      <c r="A165" s="64"/>
      <c r="B165" s="80">
        <v>635</v>
      </c>
      <c r="C165" s="109" t="s">
        <v>158</v>
      </c>
      <c r="D165" s="206">
        <f t="shared" ref="D165" si="14">D167+D168+D169+D172+D173+D174+D175</f>
        <v>0</v>
      </c>
      <c r="E165" s="269"/>
      <c r="F165" s="299"/>
      <c r="G165" s="634"/>
      <c r="H165" s="644"/>
      <c r="I165" s="1"/>
      <c r="J165" s="1"/>
      <c r="K165" s="1"/>
      <c r="L165" s="1"/>
      <c r="M165" s="1"/>
      <c r="N165" s="1"/>
      <c r="O165" s="1"/>
      <c r="P165" s="1"/>
      <c r="Q165" s="384"/>
      <c r="R165" s="721"/>
      <c r="S165" s="742"/>
      <c r="T165" s="742"/>
      <c r="U165" s="742"/>
    </row>
    <row r="166" spans="1:40" ht="12" customHeight="1" outlineLevel="1" x14ac:dyDescent="0.2">
      <c r="A166" s="157"/>
      <c r="B166" s="181"/>
      <c r="C166" s="115"/>
      <c r="D166" s="1"/>
      <c r="E166" s="212"/>
      <c r="F166" s="453"/>
      <c r="G166" s="474"/>
      <c r="H166" s="454"/>
      <c r="I166" s="1"/>
      <c r="J166" s="1"/>
      <c r="K166" s="1"/>
      <c r="L166" s="1"/>
      <c r="M166" s="1"/>
      <c r="N166" s="1"/>
      <c r="O166" s="1"/>
      <c r="P166" s="1"/>
      <c r="Q166" s="382"/>
      <c r="R166" s="730"/>
      <c r="S166" s="742"/>
      <c r="T166" s="742"/>
      <c r="U166" s="742"/>
    </row>
    <row r="167" spans="1:40" ht="12" customHeight="1" outlineLevel="1" x14ac:dyDescent="0.2">
      <c r="A167" s="145"/>
      <c r="B167" s="38">
        <v>635006</v>
      </c>
      <c r="C167" s="108" t="s">
        <v>137</v>
      </c>
      <c r="D167" s="1"/>
      <c r="E167" s="210"/>
      <c r="F167" s="386"/>
      <c r="G167" s="635">
        <v>21.17</v>
      </c>
      <c r="H167" s="642">
        <v>21</v>
      </c>
      <c r="I167" s="1"/>
      <c r="J167" s="1"/>
      <c r="K167" s="1"/>
      <c r="L167" s="1"/>
      <c r="M167" s="1"/>
      <c r="N167" s="1"/>
      <c r="O167" s="1"/>
      <c r="P167" s="1"/>
      <c r="Q167" s="395">
        <v>21.21</v>
      </c>
      <c r="R167" s="718">
        <v>21</v>
      </c>
      <c r="S167" s="742">
        <v>21</v>
      </c>
      <c r="T167" s="742">
        <v>21</v>
      </c>
      <c r="U167" s="742">
        <v>21</v>
      </c>
    </row>
    <row r="168" spans="1:40" ht="12" customHeight="1" outlineLevel="1" x14ac:dyDescent="0.2">
      <c r="A168" s="145"/>
      <c r="B168" s="38">
        <v>635006</v>
      </c>
      <c r="C168" s="108" t="s">
        <v>196</v>
      </c>
      <c r="D168" s="1"/>
      <c r="E168" s="210"/>
      <c r="F168" s="386"/>
      <c r="G168" s="635">
        <v>18.850000000000001</v>
      </c>
      <c r="H168" s="642">
        <v>2000</v>
      </c>
      <c r="I168" s="1"/>
      <c r="J168" s="1"/>
      <c r="K168" s="1"/>
      <c r="L168" s="1"/>
      <c r="M168" s="1"/>
      <c r="N168" s="1"/>
      <c r="O168" s="1"/>
      <c r="P168" s="1"/>
      <c r="Q168" s="395">
        <v>1814.4</v>
      </c>
      <c r="R168" s="718">
        <v>6000</v>
      </c>
      <c r="S168" s="742">
        <v>1000</v>
      </c>
      <c r="T168" s="742">
        <v>1000</v>
      </c>
      <c r="U168" s="742">
        <v>1000</v>
      </c>
    </row>
    <row r="169" spans="1:40" ht="12" customHeight="1" outlineLevel="1" x14ac:dyDescent="0.2">
      <c r="A169" s="145"/>
      <c r="B169" s="38">
        <v>635006</v>
      </c>
      <c r="C169" s="129" t="s">
        <v>104</v>
      </c>
      <c r="D169" s="1"/>
      <c r="E169" s="210"/>
      <c r="F169" s="386"/>
      <c r="G169" s="663">
        <v>0</v>
      </c>
      <c r="H169" s="642">
        <v>300</v>
      </c>
      <c r="I169" s="1"/>
      <c r="J169" s="1"/>
      <c r="K169" s="1"/>
      <c r="L169" s="1"/>
      <c r="M169" s="1"/>
      <c r="N169" s="1"/>
      <c r="O169" s="1"/>
      <c r="P169" s="1"/>
      <c r="Q169" s="395">
        <v>0</v>
      </c>
      <c r="R169" s="718">
        <v>300</v>
      </c>
      <c r="S169" s="742">
        <v>500</v>
      </c>
      <c r="T169" s="742">
        <v>500</v>
      </c>
      <c r="U169" s="742">
        <v>500</v>
      </c>
    </row>
    <row r="170" spans="1:40" ht="12" hidden="1" customHeight="1" outlineLevel="1" x14ac:dyDescent="0.2">
      <c r="A170" s="145"/>
      <c r="B170" s="38">
        <v>635006</v>
      </c>
      <c r="C170" s="108" t="s">
        <v>65</v>
      </c>
      <c r="D170" s="1"/>
      <c r="E170" s="210"/>
      <c r="F170" s="386"/>
      <c r="G170" s="635"/>
      <c r="H170" s="642"/>
      <c r="I170" s="1"/>
      <c r="J170" s="1"/>
      <c r="K170" s="1"/>
      <c r="L170" s="1"/>
      <c r="M170" s="1"/>
      <c r="N170" s="1"/>
      <c r="O170" s="1"/>
      <c r="P170" s="1"/>
      <c r="Q170" s="395"/>
      <c r="R170" s="721"/>
      <c r="S170" s="742"/>
      <c r="T170" s="742"/>
      <c r="U170" s="742"/>
    </row>
    <row r="171" spans="1:40" ht="12" customHeight="1" outlineLevel="1" x14ac:dyDescent="0.2">
      <c r="A171" s="145"/>
      <c r="B171" s="38">
        <v>636001</v>
      </c>
      <c r="C171" s="108" t="s">
        <v>234</v>
      </c>
      <c r="D171" s="1"/>
      <c r="E171" s="210"/>
      <c r="F171" s="386"/>
      <c r="G171" s="663">
        <v>33.200000000000003</v>
      </c>
      <c r="H171" s="642">
        <v>150</v>
      </c>
      <c r="I171" s="1"/>
      <c r="J171" s="1"/>
      <c r="K171" s="1"/>
      <c r="L171" s="1"/>
      <c r="M171" s="1"/>
      <c r="N171" s="1"/>
      <c r="O171" s="1"/>
      <c r="P171" s="1"/>
      <c r="Q171" s="395">
        <v>0</v>
      </c>
      <c r="R171" s="718">
        <v>150</v>
      </c>
      <c r="S171" s="742">
        <v>150</v>
      </c>
      <c r="T171" s="742">
        <v>150</v>
      </c>
      <c r="U171" s="742">
        <v>150</v>
      </c>
    </row>
    <row r="172" spans="1:40" ht="12" customHeight="1" outlineLevel="1" thickBot="1" x14ac:dyDescent="0.25">
      <c r="A172" s="145"/>
      <c r="B172" s="38">
        <v>637004</v>
      </c>
      <c r="C172" s="108" t="s">
        <v>209</v>
      </c>
      <c r="D172" s="412"/>
      <c r="E172" s="210"/>
      <c r="F172" s="386"/>
      <c r="G172" s="663">
        <v>0</v>
      </c>
      <c r="H172" s="642">
        <v>0</v>
      </c>
      <c r="I172" s="280"/>
      <c r="J172" s="280"/>
      <c r="K172" s="280"/>
      <c r="L172" s="280"/>
      <c r="M172" s="280"/>
      <c r="N172" s="280"/>
      <c r="O172" s="280"/>
      <c r="P172" s="280"/>
      <c r="Q172" s="395">
        <v>0</v>
      </c>
      <c r="R172" s="718">
        <v>0</v>
      </c>
      <c r="S172" s="742">
        <v>0</v>
      </c>
      <c r="T172" s="742">
        <v>0</v>
      </c>
      <c r="U172" s="742">
        <v>0</v>
      </c>
    </row>
    <row r="173" spans="1:40" ht="12" customHeight="1" outlineLevel="1" x14ac:dyDescent="0.2">
      <c r="A173" s="42"/>
      <c r="B173" s="186"/>
      <c r="C173" s="126" t="s">
        <v>222</v>
      </c>
      <c r="D173" s="1"/>
      <c r="E173" s="212"/>
      <c r="F173" s="453"/>
      <c r="G173" s="682">
        <v>0</v>
      </c>
      <c r="H173" s="454">
        <v>0</v>
      </c>
      <c r="I173" s="345"/>
      <c r="J173" s="345"/>
      <c r="K173" s="345"/>
      <c r="L173" s="345"/>
      <c r="M173" s="345"/>
      <c r="N173" s="345"/>
      <c r="O173" s="345"/>
      <c r="P173" s="345"/>
      <c r="Q173" s="395">
        <v>0</v>
      </c>
      <c r="R173" s="718">
        <v>0</v>
      </c>
      <c r="S173" s="742">
        <v>0</v>
      </c>
      <c r="T173" s="742">
        <v>0</v>
      </c>
      <c r="U173" s="742">
        <v>0</v>
      </c>
    </row>
    <row r="174" spans="1:40" ht="12" customHeight="1" outlineLevel="1" x14ac:dyDescent="0.2">
      <c r="A174" s="146"/>
      <c r="B174" s="92">
        <v>633006</v>
      </c>
      <c r="C174" s="114" t="s">
        <v>220</v>
      </c>
      <c r="D174" s="1"/>
      <c r="E174" s="215"/>
      <c r="F174" s="626"/>
      <c r="G174" s="665">
        <v>14.7</v>
      </c>
      <c r="H174" s="642">
        <v>300</v>
      </c>
      <c r="I174" s="1"/>
      <c r="J174" s="1"/>
      <c r="K174" s="1"/>
      <c r="L174" s="1"/>
      <c r="M174" s="1"/>
      <c r="N174" s="1"/>
      <c r="O174" s="1"/>
      <c r="P174" s="1"/>
      <c r="Q174" s="395">
        <v>0</v>
      </c>
      <c r="R174" s="721">
        <v>0</v>
      </c>
      <c r="S174" s="742">
        <v>150</v>
      </c>
      <c r="T174" s="742">
        <v>150</v>
      </c>
      <c r="U174" s="742">
        <v>150</v>
      </c>
    </row>
    <row r="175" spans="1:40" ht="12" customHeight="1" outlineLevel="1" thickBot="1" x14ac:dyDescent="0.25">
      <c r="A175" s="194"/>
      <c r="B175" s="79">
        <v>637005</v>
      </c>
      <c r="C175" s="131" t="s">
        <v>221</v>
      </c>
      <c r="D175" s="268"/>
      <c r="E175" s="273"/>
      <c r="F175" s="301"/>
      <c r="G175" s="498">
        <v>0</v>
      </c>
      <c r="H175" s="643">
        <v>0</v>
      </c>
      <c r="I175" s="1"/>
      <c r="J175" s="1"/>
      <c r="K175" s="1"/>
      <c r="L175" s="1"/>
      <c r="M175" s="1"/>
      <c r="N175" s="1"/>
      <c r="O175" s="1"/>
      <c r="P175" s="1"/>
      <c r="Q175" s="394">
        <v>0</v>
      </c>
      <c r="R175" s="731">
        <v>0</v>
      </c>
      <c r="S175" s="742">
        <v>0</v>
      </c>
      <c r="T175" s="742">
        <v>0</v>
      </c>
      <c r="U175" s="742">
        <v>0</v>
      </c>
      <c r="V175" s="264"/>
      <c r="W175" s="264"/>
      <c r="X175" s="264"/>
      <c r="Y175" s="264"/>
      <c r="Z175" s="264"/>
      <c r="AA175" s="264"/>
      <c r="AB175" s="264"/>
      <c r="AC175" s="264"/>
      <c r="AD175" s="264"/>
      <c r="AE175" s="264"/>
      <c r="AF175" s="264"/>
      <c r="AG175" s="264"/>
      <c r="AH175" s="264"/>
      <c r="AI175" s="264"/>
      <c r="AJ175" s="264"/>
      <c r="AK175" s="264"/>
      <c r="AL175" s="264"/>
      <c r="AM175" s="264"/>
      <c r="AN175" s="264"/>
    </row>
    <row r="176" spans="1:40" s="244" customFormat="1" ht="12" customHeight="1" outlineLevel="1" thickBot="1" x14ac:dyDescent="0.3">
      <c r="A176" s="287" t="s">
        <v>110</v>
      </c>
      <c r="B176" s="288"/>
      <c r="C176" s="289"/>
      <c r="D176" s="281">
        <f t="shared" ref="D176" si="15">D177+D191</f>
        <v>250</v>
      </c>
      <c r="E176" s="282"/>
      <c r="F176" s="305"/>
      <c r="G176" s="668">
        <v>15943.03</v>
      </c>
      <c r="H176" s="410">
        <v>43596</v>
      </c>
      <c r="I176" s="347"/>
      <c r="J176" s="347"/>
      <c r="K176" s="347"/>
      <c r="L176" s="347"/>
      <c r="M176" s="347"/>
      <c r="N176" s="347"/>
      <c r="O176" s="347"/>
      <c r="P176" s="347"/>
      <c r="Q176" s="385">
        <v>39720.269999999997</v>
      </c>
      <c r="R176" s="723">
        <v>19036</v>
      </c>
      <c r="S176" s="744"/>
      <c r="T176" s="744"/>
      <c r="U176" s="744"/>
      <c r="V176" s="264"/>
      <c r="W176" s="264"/>
      <c r="X176" s="264"/>
      <c r="Y176" s="264"/>
      <c r="Z176" s="264"/>
      <c r="AA176" s="264"/>
      <c r="AB176" s="264"/>
      <c r="AC176" s="264"/>
      <c r="AD176" s="264"/>
      <c r="AE176" s="264"/>
      <c r="AF176" s="264"/>
      <c r="AG176" s="264"/>
      <c r="AH176" s="264"/>
      <c r="AI176" s="264"/>
      <c r="AJ176" s="264"/>
      <c r="AK176" s="264"/>
      <c r="AL176" s="264"/>
      <c r="AM176" s="264"/>
      <c r="AN176" s="264"/>
    </row>
    <row r="177" spans="1:21" ht="12" customHeight="1" thickBot="1" x14ac:dyDescent="0.3">
      <c r="A177" s="33" t="s">
        <v>79</v>
      </c>
      <c r="B177" s="81"/>
      <c r="C177" s="100"/>
      <c r="D177" s="206">
        <f t="shared" ref="D177" si="16">D178+D184+D188</f>
        <v>250</v>
      </c>
      <c r="E177" s="275"/>
      <c r="F177" s="306"/>
      <c r="G177" s="472"/>
      <c r="H177" s="644"/>
      <c r="I177" s="1"/>
      <c r="J177" s="1"/>
      <c r="K177" s="1"/>
      <c r="L177" s="1"/>
      <c r="M177" s="1"/>
      <c r="N177" s="1"/>
      <c r="O177" s="1"/>
      <c r="P177" s="1"/>
      <c r="Q177" s="387"/>
      <c r="R177" s="715"/>
      <c r="S177" s="742"/>
      <c r="T177" s="742"/>
      <c r="U177" s="742"/>
    </row>
    <row r="178" spans="1:21" ht="12" customHeight="1" thickBot="1" x14ac:dyDescent="0.3">
      <c r="A178" s="33"/>
      <c r="B178" s="81">
        <v>633</v>
      </c>
      <c r="C178" s="162" t="s">
        <v>24</v>
      </c>
      <c r="D178" s="206">
        <f t="shared" ref="D178" si="17">D180+D181</f>
        <v>0</v>
      </c>
      <c r="E178" s="269"/>
      <c r="F178" s="299"/>
      <c r="G178" s="634"/>
      <c r="H178" s="644"/>
      <c r="I178" s="1"/>
      <c r="J178" s="1"/>
      <c r="K178" s="1"/>
      <c r="L178" s="1"/>
      <c r="M178" s="1"/>
      <c r="N178" s="1"/>
      <c r="O178" s="1"/>
      <c r="P178" s="1"/>
      <c r="Q178" s="383"/>
      <c r="R178" s="715"/>
      <c r="S178" s="742"/>
      <c r="T178" s="742"/>
      <c r="U178" s="742"/>
    </row>
    <row r="179" spans="1:21" ht="12" customHeight="1" x14ac:dyDescent="0.25">
      <c r="A179" s="71"/>
      <c r="B179" s="178"/>
      <c r="C179" s="113"/>
      <c r="D179" s="1"/>
      <c r="E179" s="212"/>
      <c r="F179" s="453"/>
      <c r="G179" s="474"/>
      <c r="H179" s="454"/>
      <c r="I179" s="1"/>
      <c r="J179" s="1"/>
      <c r="K179" s="1"/>
      <c r="L179" s="1"/>
      <c r="M179" s="1"/>
      <c r="N179" s="1"/>
      <c r="O179" s="1"/>
      <c r="P179" s="1"/>
      <c r="Q179" s="382"/>
      <c r="R179" s="715"/>
      <c r="S179" s="742"/>
      <c r="T179" s="742"/>
      <c r="U179" s="742"/>
    </row>
    <row r="180" spans="1:21" ht="12" customHeight="1" outlineLevel="1" x14ac:dyDescent="0.2">
      <c r="A180" s="145"/>
      <c r="B180" s="38">
        <v>633006</v>
      </c>
      <c r="C180" s="108" t="s">
        <v>271</v>
      </c>
      <c r="D180" s="1"/>
      <c r="E180" s="210"/>
      <c r="F180" s="386"/>
      <c r="G180" s="635">
        <v>746.88</v>
      </c>
      <c r="H180" s="642">
        <v>2000</v>
      </c>
      <c r="I180" s="1"/>
      <c r="J180" s="1"/>
      <c r="K180" s="1"/>
      <c r="L180" s="1"/>
      <c r="M180" s="1"/>
      <c r="N180" s="1"/>
      <c r="O180" s="1"/>
      <c r="P180" s="1"/>
      <c r="Q180" s="395">
        <v>623.52</v>
      </c>
      <c r="R180" s="719">
        <v>1000</v>
      </c>
      <c r="S180" s="742">
        <v>1500</v>
      </c>
      <c r="T180" s="742">
        <v>1500</v>
      </c>
      <c r="U180" s="742">
        <v>1500</v>
      </c>
    </row>
    <row r="181" spans="1:21" ht="12" customHeight="1" outlineLevel="1" thickBot="1" x14ac:dyDescent="0.25">
      <c r="A181" s="145"/>
      <c r="B181" s="38"/>
      <c r="C181" s="108"/>
      <c r="D181" s="1"/>
      <c r="E181" s="210"/>
      <c r="F181" s="386"/>
      <c r="G181" s="635"/>
      <c r="H181" s="642"/>
      <c r="I181" s="1"/>
      <c r="J181" s="1"/>
      <c r="K181" s="1"/>
      <c r="L181" s="1"/>
      <c r="M181" s="1"/>
      <c r="N181" s="1"/>
      <c r="O181" s="1"/>
      <c r="P181" s="1"/>
      <c r="Q181" s="380"/>
      <c r="R181" s="731"/>
      <c r="S181" s="742"/>
      <c r="T181" s="742"/>
      <c r="U181" s="742"/>
    </row>
    <row r="182" spans="1:21" ht="12" hidden="1" customHeight="1" outlineLevel="1" x14ac:dyDescent="0.2">
      <c r="A182" s="145"/>
      <c r="B182" s="38">
        <v>635004</v>
      </c>
      <c r="C182" s="103" t="s">
        <v>66</v>
      </c>
      <c r="D182" s="1"/>
      <c r="E182" s="210"/>
      <c r="F182" s="386"/>
      <c r="G182" s="635"/>
      <c r="H182" s="642"/>
      <c r="I182" s="1"/>
      <c r="J182" s="1"/>
      <c r="K182" s="1"/>
      <c r="L182" s="1"/>
      <c r="M182" s="1"/>
      <c r="N182" s="1"/>
      <c r="O182" s="1"/>
      <c r="P182" s="1"/>
      <c r="Q182" s="380"/>
      <c r="R182" s="730"/>
      <c r="S182" s="742"/>
      <c r="T182" s="742"/>
      <c r="U182" s="742"/>
    </row>
    <row r="183" spans="1:21" ht="12" hidden="1" customHeight="1" outlineLevel="1" x14ac:dyDescent="0.2">
      <c r="A183" s="146"/>
      <c r="B183" s="92">
        <v>635006</v>
      </c>
      <c r="C183" s="114" t="s">
        <v>65</v>
      </c>
      <c r="D183" s="1"/>
      <c r="E183" s="215"/>
      <c r="F183" s="626"/>
      <c r="G183" s="633"/>
      <c r="H183" s="643"/>
      <c r="I183" s="1"/>
      <c r="J183" s="1"/>
      <c r="K183" s="1"/>
      <c r="L183" s="1"/>
      <c r="M183" s="1"/>
      <c r="N183" s="1"/>
      <c r="O183" s="1"/>
      <c r="P183" s="1"/>
      <c r="Q183" s="381"/>
      <c r="R183" s="730"/>
      <c r="S183" s="742"/>
      <c r="T183" s="742"/>
      <c r="U183" s="742"/>
    </row>
    <row r="184" spans="1:21" ht="12" customHeight="1" thickBot="1" x14ac:dyDescent="0.3">
      <c r="A184" s="56"/>
      <c r="B184" s="81">
        <v>637</v>
      </c>
      <c r="C184" s="162" t="s">
        <v>26</v>
      </c>
      <c r="D184" s="206">
        <f t="shared" ref="D184" si="18">D186+D187</f>
        <v>0</v>
      </c>
      <c r="E184" s="308"/>
      <c r="F184" s="299"/>
      <c r="G184" s="634"/>
      <c r="H184" s="644"/>
      <c r="I184" s="1"/>
      <c r="J184" s="1"/>
      <c r="K184" s="1"/>
      <c r="L184" s="1"/>
      <c r="M184" s="1"/>
      <c r="N184" s="1"/>
      <c r="O184" s="1"/>
      <c r="P184" s="1"/>
      <c r="Q184" s="383"/>
      <c r="R184" s="730"/>
      <c r="S184" s="742"/>
      <c r="T184" s="742"/>
      <c r="U184" s="742"/>
    </row>
    <row r="185" spans="1:21" ht="12" customHeight="1" x14ac:dyDescent="0.2">
      <c r="A185" s="149"/>
      <c r="B185" s="173"/>
      <c r="C185" s="105"/>
      <c r="D185" s="1"/>
      <c r="E185" s="212"/>
      <c r="F185" s="453"/>
      <c r="G185" s="474"/>
      <c r="H185" s="454"/>
      <c r="I185" s="1"/>
      <c r="J185" s="1"/>
      <c r="K185" s="1"/>
      <c r="L185" s="1"/>
      <c r="M185" s="1"/>
      <c r="N185" s="1"/>
      <c r="O185" s="1"/>
      <c r="P185" s="1"/>
      <c r="Q185" s="382"/>
      <c r="R185" s="730"/>
      <c r="S185" s="742"/>
      <c r="T185" s="742"/>
      <c r="U185" s="742"/>
    </row>
    <row r="186" spans="1:21" ht="12" customHeight="1" outlineLevel="1" x14ac:dyDescent="0.2">
      <c r="A186" s="145"/>
      <c r="B186" s="38">
        <v>637004</v>
      </c>
      <c r="C186" s="108" t="s">
        <v>138</v>
      </c>
      <c r="D186" s="1"/>
      <c r="E186" s="210"/>
      <c r="F186" s="386"/>
      <c r="G186" s="663">
        <v>5410.8</v>
      </c>
      <c r="H186" s="642">
        <v>5400</v>
      </c>
      <c r="I186" s="1"/>
      <c r="J186" s="1"/>
      <c r="K186" s="1"/>
      <c r="L186" s="1"/>
      <c r="M186" s="1"/>
      <c r="N186" s="1"/>
      <c r="O186" s="1"/>
      <c r="P186" s="1"/>
      <c r="Q186" s="395">
        <v>5037.6000000000004</v>
      </c>
      <c r="R186" s="719">
        <v>5640</v>
      </c>
      <c r="S186" s="742">
        <v>5640</v>
      </c>
      <c r="T186" s="742">
        <v>5640</v>
      </c>
      <c r="U186" s="742">
        <v>5640</v>
      </c>
    </row>
    <row r="187" spans="1:21" ht="12" customHeight="1" outlineLevel="1" thickBot="1" x14ac:dyDescent="0.25">
      <c r="A187" s="146"/>
      <c r="B187" s="92">
        <v>637012</v>
      </c>
      <c r="C187" s="114" t="s">
        <v>90</v>
      </c>
      <c r="D187" s="1"/>
      <c r="E187" s="215"/>
      <c r="F187" s="626"/>
      <c r="G187" s="633">
        <v>4653.8100000000004</v>
      </c>
      <c r="H187" s="643">
        <v>4000</v>
      </c>
      <c r="I187" s="1"/>
      <c r="J187" s="1"/>
      <c r="K187" s="1"/>
      <c r="L187" s="1"/>
      <c r="M187" s="1"/>
      <c r="N187" s="1"/>
      <c r="O187" s="1"/>
      <c r="P187" s="1"/>
      <c r="Q187" s="394">
        <v>3942.55</v>
      </c>
      <c r="R187" s="731">
        <v>5200</v>
      </c>
      <c r="S187" s="742">
        <v>6200</v>
      </c>
      <c r="T187" s="742">
        <v>6200</v>
      </c>
      <c r="U187" s="742">
        <v>6200</v>
      </c>
    </row>
    <row r="188" spans="1:21" ht="12" customHeight="1" outlineLevel="1" thickBot="1" x14ac:dyDescent="0.3">
      <c r="A188" s="66"/>
      <c r="B188" s="80">
        <v>640</v>
      </c>
      <c r="C188" s="109" t="s">
        <v>156</v>
      </c>
      <c r="D188" s="206">
        <v>250</v>
      </c>
      <c r="E188" s="269"/>
      <c r="F188" s="299"/>
      <c r="G188" s="634"/>
      <c r="H188" s="644"/>
      <c r="I188" s="1"/>
      <c r="J188" s="1"/>
      <c r="K188" s="1"/>
      <c r="L188" s="1"/>
      <c r="M188" s="1"/>
      <c r="N188" s="1"/>
      <c r="O188" s="1"/>
      <c r="P188" s="1"/>
      <c r="Q188" s="383"/>
      <c r="R188" s="730"/>
      <c r="S188" s="742"/>
      <c r="T188" s="742"/>
      <c r="U188" s="742"/>
    </row>
    <row r="189" spans="1:21" ht="12" customHeight="1" outlineLevel="1" x14ac:dyDescent="0.2">
      <c r="A189" s="149"/>
      <c r="B189" s="78"/>
      <c r="C189" s="111"/>
      <c r="D189" s="1"/>
      <c r="E189" s="212"/>
      <c r="F189" s="453"/>
      <c r="G189" s="474"/>
      <c r="H189" s="454"/>
      <c r="I189" s="1"/>
      <c r="J189" s="1"/>
      <c r="K189" s="1"/>
      <c r="L189" s="1"/>
      <c r="M189" s="1"/>
      <c r="N189" s="1"/>
      <c r="O189" s="1"/>
      <c r="P189" s="1"/>
      <c r="Q189" s="382"/>
      <c r="R189" s="730"/>
      <c r="S189" s="742"/>
      <c r="T189" s="742"/>
      <c r="U189" s="742"/>
    </row>
    <row r="190" spans="1:21" ht="12" customHeight="1" outlineLevel="1" thickBot="1" x14ac:dyDescent="0.25">
      <c r="A190" s="146"/>
      <c r="B190" s="92">
        <v>642006</v>
      </c>
      <c r="C190" s="114" t="s">
        <v>89</v>
      </c>
      <c r="D190" s="1"/>
      <c r="E190" s="215"/>
      <c r="F190" s="626"/>
      <c r="G190" s="665">
        <v>245.5</v>
      </c>
      <c r="H190" s="643">
        <v>250</v>
      </c>
      <c r="I190" s="1"/>
      <c r="J190" s="1"/>
      <c r="K190" s="1"/>
      <c r="L190" s="1"/>
      <c r="M190" s="1"/>
      <c r="N190" s="1"/>
      <c r="O190" s="1"/>
      <c r="P190" s="1"/>
      <c r="Q190" s="394">
        <v>246</v>
      </c>
      <c r="R190" s="731">
        <v>250</v>
      </c>
      <c r="S190" s="742">
        <v>250</v>
      </c>
      <c r="T190" s="742">
        <v>250</v>
      </c>
      <c r="U190" s="742">
        <v>250</v>
      </c>
    </row>
    <row r="191" spans="1:21" ht="12" customHeight="1" thickBot="1" x14ac:dyDescent="0.3">
      <c r="A191" s="33" t="s">
        <v>92</v>
      </c>
      <c r="B191" s="81"/>
      <c r="C191" s="100"/>
      <c r="D191" s="206">
        <f t="shared" ref="D191" si="19">D192+D199</f>
        <v>0</v>
      </c>
      <c r="E191" s="269"/>
      <c r="F191" s="299"/>
      <c r="G191" s="634"/>
      <c r="H191" s="644"/>
      <c r="I191" s="1"/>
      <c r="J191" s="1"/>
      <c r="K191" s="1"/>
      <c r="L191" s="1"/>
      <c r="M191" s="1"/>
      <c r="N191" s="1"/>
      <c r="O191" s="1"/>
      <c r="P191" s="1"/>
      <c r="Q191" s="396"/>
      <c r="R191" s="730"/>
      <c r="S191" s="742"/>
      <c r="T191" s="742"/>
      <c r="U191" s="742"/>
    </row>
    <row r="192" spans="1:21" ht="12" customHeight="1" thickBot="1" x14ac:dyDescent="0.3">
      <c r="A192" s="33"/>
      <c r="B192" s="81">
        <v>633</v>
      </c>
      <c r="C192" s="100" t="s">
        <v>24</v>
      </c>
      <c r="D192" s="206">
        <f t="shared" ref="D192" si="20">D194+D195+D196+D197+D198</f>
        <v>0</v>
      </c>
      <c r="E192" s="269"/>
      <c r="F192" s="299"/>
      <c r="G192" s="634"/>
      <c r="H192" s="644"/>
      <c r="I192" s="1"/>
      <c r="J192" s="1"/>
      <c r="K192" s="1"/>
      <c r="L192" s="1"/>
      <c r="M192" s="1"/>
      <c r="N192" s="1"/>
      <c r="O192" s="1"/>
      <c r="P192" s="1"/>
      <c r="Q192" s="383"/>
      <c r="R192" s="730"/>
      <c r="S192" s="742"/>
      <c r="T192" s="742"/>
      <c r="U192" s="742"/>
    </row>
    <row r="193" spans="1:40" ht="12" customHeight="1" x14ac:dyDescent="0.2">
      <c r="A193" s="158"/>
      <c r="B193" s="82"/>
      <c r="C193" s="166"/>
      <c r="D193" s="1"/>
      <c r="E193" s="212"/>
      <c r="F193" s="453"/>
      <c r="G193" s="474"/>
      <c r="H193" s="454"/>
      <c r="I193" s="1"/>
      <c r="J193" s="1"/>
      <c r="K193" s="1"/>
      <c r="L193" s="1"/>
      <c r="M193" s="1"/>
      <c r="N193" s="1"/>
      <c r="O193" s="1"/>
      <c r="P193" s="1"/>
      <c r="Q193" s="382"/>
      <c r="R193" s="730"/>
      <c r="S193" s="742"/>
      <c r="T193" s="742"/>
      <c r="U193" s="742"/>
    </row>
    <row r="194" spans="1:40" ht="12" customHeight="1" x14ac:dyDescent="0.2">
      <c r="A194" s="40"/>
      <c r="B194" s="174">
        <v>633004</v>
      </c>
      <c r="C194" s="102" t="s">
        <v>171</v>
      </c>
      <c r="D194" s="265"/>
      <c r="E194" s="210"/>
      <c r="F194" s="386"/>
      <c r="G194" s="635">
        <v>715.23</v>
      </c>
      <c r="H194" s="642">
        <v>0</v>
      </c>
      <c r="I194" s="1"/>
      <c r="J194" s="1"/>
      <c r="K194" s="1"/>
      <c r="L194" s="1"/>
      <c r="M194" s="1"/>
      <c r="N194" s="1"/>
      <c r="O194" s="1"/>
      <c r="P194" s="1"/>
      <c r="Q194" s="450">
        <v>395.62</v>
      </c>
      <c r="R194" s="719">
        <v>2400</v>
      </c>
      <c r="S194" s="742">
        <v>1000</v>
      </c>
      <c r="T194" s="742">
        <v>1000</v>
      </c>
      <c r="U194" s="742">
        <v>1000</v>
      </c>
    </row>
    <row r="195" spans="1:40" ht="12" customHeight="1" x14ac:dyDescent="0.2">
      <c r="A195" s="40"/>
      <c r="B195" s="174">
        <v>633015</v>
      </c>
      <c r="C195" s="102" t="s">
        <v>150</v>
      </c>
      <c r="D195" s="265"/>
      <c r="E195" s="210"/>
      <c r="F195" s="386"/>
      <c r="G195" s="635">
        <v>912.47</v>
      </c>
      <c r="H195" s="642">
        <v>1200</v>
      </c>
      <c r="I195" s="1"/>
      <c r="J195" s="1"/>
      <c r="K195" s="1"/>
      <c r="L195" s="1"/>
      <c r="M195" s="1"/>
      <c r="N195" s="1"/>
      <c r="O195" s="1"/>
      <c r="P195" s="1"/>
      <c r="Q195" s="451">
        <v>608.04</v>
      </c>
      <c r="R195" s="718">
        <v>900</v>
      </c>
      <c r="S195" s="742">
        <v>900</v>
      </c>
      <c r="T195" s="742">
        <v>900</v>
      </c>
      <c r="U195" s="742">
        <v>900</v>
      </c>
    </row>
    <row r="196" spans="1:40" ht="12" customHeight="1" x14ac:dyDescent="0.2">
      <c r="A196" s="148"/>
      <c r="B196" s="93">
        <v>633006</v>
      </c>
      <c r="C196" s="103" t="s">
        <v>190</v>
      </c>
      <c r="D196" s="1"/>
      <c r="E196" s="210"/>
      <c r="F196" s="386"/>
      <c r="G196" s="635">
        <v>151.47999999999999</v>
      </c>
      <c r="H196" s="642">
        <v>200</v>
      </c>
      <c r="I196" s="1"/>
      <c r="J196" s="1"/>
      <c r="K196" s="1"/>
      <c r="L196" s="1"/>
      <c r="M196" s="1"/>
      <c r="N196" s="1"/>
      <c r="O196" s="1"/>
      <c r="P196" s="1"/>
      <c r="Q196" s="395">
        <v>443.79</v>
      </c>
      <c r="R196" s="718">
        <v>300</v>
      </c>
      <c r="S196" s="742">
        <v>500</v>
      </c>
      <c r="T196" s="742">
        <v>500</v>
      </c>
      <c r="U196" s="742">
        <v>500</v>
      </c>
    </row>
    <row r="197" spans="1:40" ht="12" customHeight="1" x14ac:dyDescent="0.2">
      <c r="A197" s="148"/>
      <c r="B197" s="93">
        <v>633006</v>
      </c>
      <c r="C197" s="103" t="s">
        <v>169</v>
      </c>
      <c r="D197" s="1"/>
      <c r="E197" s="210"/>
      <c r="F197" s="386"/>
      <c r="G197" s="663">
        <v>43</v>
      </c>
      <c r="H197" s="642">
        <v>46</v>
      </c>
      <c r="I197" s="1"/>
      <c r="J197" s="1"/>
      <c r="K197" s="1"/>
      <c r="L197" s="1"/>
      <c r="M197" s="1"/>
      <c r="N197" s="1"/>
      <c r="O197" s="1"/>
      <c r="P197" s="1"/>
      <c r="Q197" s="395">
        <v>46.07</v>
      </c>
      <c r="R197" s="717">
        <v>46</v>
      </c>
      <c r="S197" s="742">
        <v>46</v>
      </c>
      <c r="T197" s="742">
        <v>46</v>
      </c>
      <c r="U197" s="742">
        <v>46</v>
      </c>
    </row>
    <row r="198" spans="1:40" ht="12" customHeight="1" thickBot="1" x14ac:dyDescent="0.25">
      <c r="A198" s="71"/>
      <c r="B198" s="182">
        <v>633006</v>
      </c>
      <c r="C198" s="116" t="s">
        <v>266</v>
      </c>
      <c r="D198" s="1"/>
      <c r="E198" s="215"/>
      <c r="F198" s="626"/>
      <c r="G198" s="633">
        <v>1589.38</v>
      </c>
      <c r="H198" s="643">
        <v>700</v>
      </c>
      <c r="I198" s="1"/>
      <c r="J198" s="1"/>
      <c r="K198" s="1"/>
      <c r="L198" s="1"/>
      <c r="M198" s="1"/>
      <c r="N198" s="1"/>
      <c r="O198" s="1"/>
      <c r="P198" s="1"/>
      <c r="Q198" s="394">
        <v>112.42</v>
      </c>
      <c r="R198" s="731">
        <v>2300</v>
      </c>
      <c r="S198" s="742">
        <v>0</v>
      </c>
      <c r="T198" s="742">
        <v>0</v>
      </c>
      <c r="U198" s="742">
        <v>0</v>
      </c>
    </row>
    <row r="199" spans="1:40" ht="12" customHeight="1" thickBot="1" x14ac:dyDescent="0.3">
      <c r="A199" s="33"/>
      <c r="B199" s="81">
        <v>635</v>
      </c>
      <c r="C199" s="100" t="s">
        <v>139</v>
      </c>
      <c r="D199" s="206">
        <f t="shared" ref="D199" si="21">D201+D204</f>
        <v>0</v>
      </c>
      <c r="E199" s="269"/>
      <c r="F199" s="299"/>
      <c r="G199" s="634"/>
      <c r="H199" s="644"/>
      <c r="I199" s="1"/>
      <c r="J199" s="1"/>
      <c r="K199" s="1"/>
      <c r="L199" s="1"/>
      <c r="M199" s="1"/>
      <c r="N199" s="1"/>
      <c r="O199" s="1"/>
      <c r="P199" s="1"/>
      <c r="Q199" s="383"/>
      <c r="R199" s="730"/>
      <c r="S199" s="742"/>
      <c r="T199" s="742"/>
      <c r="U199" s="742"/>
    </row>
    <row r="200" spans="1:40" ht="12" customHeight="1" x14ac:dyDescent="0.2">
      <c r="A200" s="40"/>
      <c r="B200" s="173"/>
      <c r="C200" s="101"/>
      <c r="D200" s="1"/>
      <c r="E200" s="212"/>
      <c r="F200" s="453"/>
      <c r="G200" s="474"/>
      <c r="H200" s="454"/>
      <c r="I200" s="1"/>
      <c r="J200" s="1"/>
      <c r="K200" s="1"/>
      <c r="L200" s="1"/>
      <c r="M200" s="1"/>
      <c r="N200" s="1"/>
      <c r="O200" s="1"/>
      <c r="P200" s="1"/>
      <c r="Q200" s="382"/>
      <c r="R200" s="730"/>
      <c r="S200" s="742"/>
      <c r="T200" s="742"/>
      <c r="U200" s="742"/>
    </row>
    <row r="201" spans="1:40" ht="9.75" customHeight="1" x14ac:dyDescent="0.2">
      <c r="A201" s="148"/>
      <c r="B201" s="93">
        <v>635004</v>
      </c>
      <c r="C201" s="103" t="s">
        <v>107</v>
      </c>
      <c r="D201" s="1"/>
      <c r="E201" s="210"/>
      <c r="F201" s="386"/>
      <c r="G201" s="635">
        <v>194.48</v>
      </c>
      <c r="H201" s="642">
        <v>400</v>
      </c>
      <c r="I201" s="1"/>
      <c r="J201" s="1"/>
      <c r="K201" s="1"/>
      <c r="L201" s="1"/>
      <c r="M201" s="1"/>
      <c r="N201" s="1"/>
      <c r="O201" s="1"/>
      <c r="P201" s="1"/>
      <c r="Q201" s="450">
        <v>940.18</v>
      </c>
      <c r="R201" s="719">
        <v>400</v>
      </c>
      <c r="S201" s="742">
        <v>700</v>
      </c>
      <c r="T201" s="742">
        <v>700</v>
      </c>
      <c r="U201" s="742">
        <v>700</v>
      </c>
    </row>
    <row r="202" spans="1:40" ht="9.75" customHeight="1" x14ac:dyDescent="0.2">
      <c r="A202" s="74"/>
      <c r="B202" s="183">
        <v>637001</v>
      </c>
      <c r="C202" s="104" t="s">
        <v>248</v>
      </c>
      <c r="D202" s="1"/>
      <c r="E202" s="215"/>
      <c r="F202" s="626"/>
      <c r="G202" s="665">
        <v>140</v>
      </c>
      <c r="H202" s="642">
        <v>0</v>
      </c>
      <c r="I202" s="1"/>
      <c r="J202" s="1"/>
      <c r="K202" s="1"/>
      <c r="L202" s="1"/>
      <c r="M202" s="1"/>
      <c r="N202" s="1"/>
      <c r="O202" s="1"/>
      <c r="P202" s="1"/>
      <c r="Q202" s="395">
        <v>0</v>
      </c>
      <c r="R202" s="718">
        <v>100</v>
      </c>
      <c r="S202" s="742">
        <v>200</v>
      </c>
      <c r="T202" s="742">
        <v>200</v>
      </c>
      <c r="U202" s="742">
        <v>200</v>
      </c>
    </row>
    <row r="203" spans="1:40" ht="9.75" customHeight="1" x14ac:dyDescent="0.2">
      <c r="A203" s="74"/>
      <c r="B203" s="183">
        <v>637004</v>
      </c>
      <c r="C203" s="104" t="s">
        <v>251</v>
      </c>
      <c r="D203" s="1"/>
      <c r="E203" s="215"/>
      <c r="F203" s="626"/>
      <c r="G203" s="665">
        <v>540</v>
      </c>
      <c r="H203" s="643">
        <v>1000</v>
      </c>
      <c r="I203" s="1"/>
      <c r="J203" s="1"/>
      <c r="K203" s="1"/>
      <c r="L203" s="1"/>
      <c r="M203" s="1"/>
      <c r="N203" s="1"/>
      <c r="O203" s="1"/>
      <c r="P203" s="1"/>
      <c r="Q203" s="450">
        <v>1000.08</v>
      </c>
      <c r="R203" s="719">
        <v>500</v>
      </c>
      <c r="S203" s="742">
        <v>1000</v>
      </c>
      <c r="T203" s="742">
        <v>1000</v>
      </c>
      <c r="U203" s="742">
        <v>1000</v>
      </c>
    </row>
    <row r="204" spans="1:40" ht="12" customHeight="1" thickBot="1" x14ac:dyDescent="0.25">
      <c r="A204" s="160"/>
      <c r="B204" s="197">
        <v>637005</v>
      </c>
      <c r="C204" s="164" t="s">
        <v>253</v>
      </c>
      <c r="D204" s="1"/>
      <c r="E204" s="215"/>
      <c r="F204" s="626"/>
      <c r="G204" s="498">
        <v>600</v>
      </c>
      <c r="H204" s="651">
        <v>1400</v>
      </c>
      <c r="I204" s="1"/>
      <c r="J204" s="1"/>
      <c r="K204" s="1"/>
      <c r="L204" s="1"/>
      <c r="M204" s="1"/>
      <c r="N204" s="1"/>
      <c r="O204" s="1"/>
      <c r="P204" s="1"/>
      <c r="Q204" s="455">
        <v>0</v>
      </c>
      <c r="R204" s="731">
        <v>0</v>
      </c>
      <c r="S204" s="742"/>
      <c r="T204" s="742"/>
      <c r="U204" s="742"/>
    </row>
    <row r="205" spans="1:40" ht="12" customHeight="1" x14ac:dyDescent="0.2">
      <c r="A205" s="456" t="s">
        <v>267</v>
      </c>
      <c r="B205" s="174"/>
      <c r="C205" s="102"/>
      <c r="D205" s="412"/>
      <c r="E205" s="212"/>
      <c r="F205" s="453"/>
      <c r="G205" s="474"/>
      <c r="H205" s="454"/>
      <c r="I205" s="412"/>
      <c r="J205" s="412"/>
      <c r="K205" s="412"/>
      <c r="L205" s="412"/>
      <c r="M205" s="412"/>
      <c r="N205" s="412"/>
      <c r="O205" s="412"/>
      <c r="P205" s="412"/>
      <c r="Q205" s="397"/>
      <c r="R205" s="717"/>
      <c r="S205" s="742"/>
      <c r="T205" s="742"/>
      <c r="U205" s="742"/>
    </row>
    <row r="206" spans="1:40" ht="12" customHeight="1" thickBot="1" x14ac:dyDescent="0.25">
      <c r="A206" s="160"/>
      <c r="B206" s="197">
        <v>637004</v>
      </c>
      <c r="C206" s="164" t="s">
        <v>268</v>
      </c>
      <c r="D206" s="1"/>
      <c r="E206" s="275"/>
      <c r="F206" s="306"/>
      <c r="G206" s="681">
        <v>0</v>
      </c>
      <c r="H206" s="452">
        <v>27000</v>
      </c>
      <c r="I206" s="1"/>
      <c r="J206" s="1"/>
      <c r="K206" s="1"/>
      <c r="L206" s="1"/>
      <c r="M206" s="1"/>
      <c r="N206" s="1"/>
      <c r="O206" s="1"/>
      <c r="P206" s="1"/>
      <c r="Q206" s="455">
        <v>26324.400000000001</v>
      </c>
      <c r="R206" s="721">
        <v>0</v>
      </c>
      <c r="S206" s="742"/>
      <c r="T206" s="742"/>
      <c r="U206" s="742"/>
    </row>
    <row r="207" spans="1:40" s="244" customFormat="1" ht="12" customHeight="1" thickBot="1" x14ac:dyDescent="0.3">
      <c r="A207" s="248" t="s">
        <v>113</v>
      </c>
      <c r="B207" s="249"/>
      <c r="C207" s="250"/>
      <c r="D207" s="347"/>
      <c r="E207" s="247"/>
      <c r="F207" s="303"/>
      <c r="G207" s="667">
        <v>980.63</v>
      </c>
      <c r="H207" s="410">
        <v>2000</v>
      </c>
      <c r="I207" s="347"/>
      <c r="J207" s="347"/>
      <c r="K207" s="347"/>
      <c r="L207" s="347"/>
      <c r="M207" s="347"/>
      <c r="N207" s="347"/>
      <c r="O207" s="347"/>
      <c r="P207" s="347"/>
      <c r="Q207" s="457">
        <v>1779.32</v>
      </c>
      <c r="R207" s="723">
        <v>2600</v>
      </c>
      <c r="S207" s="744"/>
      <c r="T207" s="744"/>
      <c r="U207" s="744"/>
      <c r="V207" s="264"/>
      <c r="W207" s="264"/>
      <c r="X207" s="264"/>
      <c r="Y207" s="264"/>
      <c r="Z207" s="264"/>
      <c r="AA207" s="264"/>
      <c r="AB207" s="264"/>
      <c r="AC207" s="264"/>
      <c r="AD207" s="264"/>
      <c r="AE207" s="264"/>
      <c r="AF207" s="264"/>
      <c r="AG207" s="264"/>
      <c r="AH207" s="264"/>
      <c r="AI207" s="264"/>
      <c r="AJ207" s="264"/>
      <c r="AK207" s="264"/>
      <c r="AL207" s="264"/>
      <c r="AM207" s="264"/>
      <c r="AN207" s="264"/>
    </row>
    <row r="208" spans="1:40" s="34" customFormat="1" ht="12" customHeight="1" thickBot="1" x14ac:dyDescent="0.3">
      <c r="A208" s="33" t="s">
        <v>11</v>
      </c>
      <c r="B208" s="81"/>
      <c r="C208" s="122"/>
      <c r="D208" s="1"/>
      <c r="E208" s="269"/>
      <c r="F208" s="299"/>
      <c r="G208" s="634"/>
      <c r="H208" s="644"/>
      <c r="I208" s="1"/>
      <c r="J208" s="1"/>
      <c r="K208" s="1"/>
      <c r="L208" s="1"/>
      <c r="M208" s="1"/>
      <c r="N208" s="1"/>
      <c r="O208" s="349"/>
      <c r="P208" s="349"/>
      <c r="Q208" s="381"/>
      <c r="R208" s="715"/>
      <c r="S208" s="745"/>
      <c r="T208" s="745"/>
      <c r="U208" s="745"/>
      <c r="V208" s="264"/>
      <c r="W208" s="264"/>
      <c r="X208" s="264"/>
      <c r="Y208" s="264"/>
      <c r="Z208" s="264"/>
      <c r="AA208" s="264"/>
      <c r="AB208" s="264"/>
      <c r="AC208" s="264"/>
      <c r="AD208" s="264"/>
      <c r="AE208" s="264"/>
      <c r="AF208" s="264"/>
      <c r="AG208" s="264"/>
      <c r="AH208" s="264"/>
      <c r="AI208" s="264"/>
      <c r="AJ208" s="264"/>
      <c r="AK208" s="264"/>
      <c r="AL208" s="264"/>
      <c r="AM208" s="264"/>
      <c r="AN208" s="264"/>
    </row>
    <row r="209" spans="1:40" s="34" customFormat="1" ht="12" customHeight="1" thickBot="1" x14ac:dyDescent="0.3">
      <c r="A209" s="67"/>
      <c r="B209" s="81">
        <v>630</v>
      </c>
      <c r="C209" s="124" t="s">
        <v>128</v>
      </c>
      <c r="D209" s="1"/>
      <c r="E209" s="269"/>
      <c r="F209" s="299"/>
      <c r="G209" s="634"/>
      <c r="H209" s="644"/>
      <c r="I209" s="1"/>
      <c r="J209" s="1"/>
      <c r="K209" s="1"/>
      <c r="L209" s="1"/>
      <c r="M209" s="1"/>
      <c r="N209" s="1"/>
      <c r="O209" s="349"/>
      <c r="P209" s="349"/>
      <c r="Q209" s="383"/>
      <c r="R209" s="715"/>
      <c r="S209" s="745"/>
      <c r="T209" s="745"/>
      <c r="U209" s="745"/>
      <c r="V209" s="264"/>
      <c r="W209" s="264"/>
      <c r="X209" s="264"/>
      <c r="Y209" s="264"/>
      <c r="Z209" s="264"/>
      <c r="AA209" s="264"/>
      <c r="AB209" s="264"/>
      <c r="AC209" s="264"/>
      <c r="AD209" s="264"/>
      <c r="AE209" s="264"/>
      <c r="AF209" s="264"/>
      <c r="AG209" s="264"/>
      <c r="AH209" s="264"/>
      <c r="AI209" s="264"/>
      <c r="AJ209" s="264"/>
      <c r="AK209" s="264"/>
      <c r="AL209" s="264"/>
      <c r="AM209" s="264"/>
      <c r="AN209" s="264"/>
    </row>
    <row r="210" spans="1:40" s="34" customFormat="1" ht="12" customHeight="1" x14ac:dyDescent="0.25">
      <c r="A210" s="40"/>
      <c r="B210" s="173"/>
      <c r="C210" s="111"/>
      <c r="D210" s="1"/>
      <c r="E210" s="212"/>
      <c r="F210" s="453"/>
      <c r="G210" s="474"/>
      <c r="H210" s="454"/>
      <c r="I210" s="1"/>
      <c r="J210" s="1"/>
      <c r="K210" s="1"/>
      <c r="L210" s="1"/>
      <c r="M210" s="1"/>
      <c r="N210" s="1"/>
      <c r="O210" s="349"/>
      <c r="P210" s="349"/>
      <c r="Q210" s="382"/>
      <c r="R210" s="715"/>
      <c r="S210" s="745"/>
      <c r="T210" s="745"/>
      <c r="U210" s="745"/>
      <c r="V210" s="264"/>
      <c r="W210" s="264"/>
      <c r="X210" s="264"/>
      <c r="Y210" s="264"/>
      <c r="Z210" s="264"/>
      <c r="AA210" s="264"/>
      <c r="AB210" s="264"/>
      <c r="AC210" s="264"/>
      <c r="AD210" s="264"/>
      <c r="AE210" s="264"/>
      <c r="AF210" s="264"/>
      <c r="AG210" s="264"/>
      <c r="AH210" s="264"/>
      <c r="AI210" s="264"/>
      <c r="AJ210" s="264"/>
      <c r="AK210" s="264"/>
      <c r="AL210" s="264"/>
      <c r="AM210" s="264"/>
      <c r="AN210" s="264"/>
    </row>
    <row r="211" spans="1:40" ht="12" customHeight="1" x14ac:dyDescent="0.2">
      <c r="A211" s="148"/>
      <c r="B211" s="93">
        <v>632001</v>
      </c>
      <c r="C211" s="103" t="s">
        <v>91</v>
      </c>
      <c r="D211" s="1"/>
      <c r="E211" s="210"/>
      <c r="F211" s="386"/>
      <c r="G211" s="635">
        <v>980.63</v>
      </c>
      <c r="H211" s="642">
        <v>2000</v>
      </c>
      <c r="I211" s="1"/>
      <c r="J211" s="1"/>
      <c r="K211" s="1"/>
      <c r="L211" s="1"/>
      <c r="M211" s="1"/>
      <c r="N211" s="1"/>
      <c r="O211" s="1"/>
      <c r="P211" s="1"/>
      <c r="Q211" s="380">
        <v>1472.96</v>
      </c>
      <c r="R211" s="718">
        <v>2000</v>
      </c>
      <c r="S211" s="742">
        <v>2200</v>
      </c>
      <c r="T211" s="742">
        <v>2200</v>
      </c>
      <c r="U211" s="742">
        <v>2200</v>
      </c>
      <c r="V211" s="264"/>
      <c r="W211" s="264"/>
      <c r="X211" s="264"/>
      <c r="Y211" s="264"/>
      <c r="Z211" s="264"/>
      <c r="AA211" s="264"/>
      <c r="AB211" s="264"/>
      <c r="AC211" s="264"/>
      <c r="AD211" s="264"/>
      <c r="AE211" s="264"/>
      <c r="AF211" s="264"/>
      <c r="AG211" s="264"/>
      <c r="AH211" s="264"/>
      <c r="AI211" s="264"/>
      <c r="AJ211" s="264"/>
      <c r="AK211" s="264"/>
      <c r="AL211" s="264"/>
      <c r="AM211" s="264"/>
      <c r="AN211" s="264"/>
    </row>
    <row r="212" spans="1:40" ht="12" hidden="1" customHeight="1" outlineLevel="1" x14ac:dyDescent="0.25">
      <c r="A212" s="145"/>
      <c r="B212" s="93" t="s">
        <v>10</v>
      </c>
      <c r="C212" s="108" t="s">
        <v>55</v>
      </c>
      <c r="D212" s="1"/>
      <c r="E212" s="210"/>
      <c r="F212" s="386"/>
      <c r="G212" s="635"/>
      <c r="H212" s="642"/>
      <c r="I212" s="1"/>
      <c r="J212" s="1"/>
      <c r="K212" s="1"/>
      <c r="L212" s="1"/>
      <c r="M212" s="1"/>
      <c r="N212" s="1"/>
      <c r="O212" s="1"/>
      <c r="P212" s="1"/>
      <c r="Q212" s="380"/>
      <c r="R212" s="725"/>
      <c r="S212" s="742"/>
      <c r="T212" s="742"/>
      <c r="U212" s="742"/>
      <c r="V212" s="264"/>
      <c r="W212" s="264"/>
      <c r="X212" s="264"/>
      <c r="Y212" s="264"/>
      <c r="Z212" s="264"/>
      <c r="AA212" s="264"/>
      <c r="AB212" s="264"/>
      <c r="AC212" s="264"/>
      <c r="AD212" s="264"/>
      <c r="AE212" s="264"/>
      <c r="AF212" s="264"/>
      <c r="AG212" s="264"/>
      <c r="AH212" s="264"/>
      <c r="AI212" s="264"/>
      <c r="AJ212" s="264"/>
      <c r="AK212" s="264"/>
      <c r="AL212" s="264"/>
      <c r="AM212" s="264"/>
      <c r="AN212" s="264"/>
    </row>
    <row r="213" spans="1:40" ht="12" customHeight="1" outlineLevel="1" thickBot="1" x14ac:dyDescent="0.25">
      <c r="A213" s="146"/>
      <c r="B213" s="183">
        <v>633006</v>
      </c>
      <c r="C213" s="104" t="s">
        <v>105</v>
      </c>
      <c r="D213" s="1"/>
      <c r="E213" s="215"/>
      <c r="F213" s="626"/>
      <c r="G213" s="665">
        <v>0</v>
      </c>
      <c r="H213" s="643">
        <v>0</v>
      </c>
      <c r="I213" s="1"/>
      <c r="J213" s="1"/>
      <c r="K213" s="1"/>
      <c r="L213" s="1"/>
      <c r="M213" s="1"/>
      <c r="N213" s="1"/>
      <c r="O213" s="1"/>
      <c r="P213" s="1"/>
      <c r="Q213" s="381">
        <v>306.36</v>
      </c>
      <c r="R213" s="731">
        <v>300</v>
      </c>
      <c r="S213" s="742">
        <v>300</v>
      </c>
      <c r="T213" s="742">
        <v>300</v>
      </c>
      <c r="U213" s="742">
        <v>300</v>
      </c>
      <c r="V213" s="264"/>
      <c r="W213" s="264"/>
      <c r="X213" s="264"/>
      <c r="Y213" s="264"/>
      <c r="Z213" s="264"/>
      <c r="AA213" s="264"/>
      <c r="AB213" s="264"/>
      <c r="AC213" s="264"/>
      <c r="AD213" s="264"/>
      <c r="AE213" s="264"/>
      <c r="AF213" s="264"/>
      <c r="AG213" s="264"/>
      <c r="AH213" s="264"/>
      <c r="AI213" s="264"/>
      <c r="AJ213" s="264"/>
      <c r="AK213" s="264"/>
      <c r="AL213" s="264"/>
      <c r="AM213" s="264"/>
      <c r="AN213" s="264"/>
    </row>
    <row r="214" spans="1:40" ht="12" customHeight="1" thickBot="1" x14ac:dyDescent="0.3">
      <c r="A214" s="56"/>
      <c r="B214" s="76">
        <v>635</v>
      </c>
      <c r="C214" s="107" t="s">
        <v>25</v>
      </c>
      <c r="D214" s="1"/>
      <c r="E214" s="269"/>
      <c r="F214" s="299"/>
      <c r="G214" s="634"/>
      <c r="H214" s="646"/>
      <c r="I214" s="1"/>
      <c r="J214" s="1"/>
      <c r="K214" s="1"/>
      <c r="L214" s="1"/>
      <c r="M214" s="1"/>
      <c r="N214" s="1"/>
      <c r="O214" s="1"/>
      <c r="P214" s="1"/>
      <c r="Q214" s="396"/>
      <c r="R214" s="715"/>
      <c r="S214" s="742"/>
      <c r="T214" s="742"/>
      <c r="U214" s="742"/>
      <c r="V214" s="264"/>
      <c r="W214" s="264"/>
      <c r="X214" s="264"/>
      <c r="Y214" s="264"/>
      <c r="Z214" s="264"/>
      <c r="AA214" s="264"/>
      <c r="AB214" s="264"/>
      <c r="AC214" s="264"/>
      <c r="AD214" s="264"/>
      <c r="AE214" s="264"/>
      <c r="AF214" s="264"/>
      <c r="AG214" s="264"/>
      <c r="AH214" s="264"/>
      <c r="AI214" s="264"/>
      <c r="AJ214" s="264"/>
      <c r="AK214" s="264"/>
      <c r="AL214" s="264"/>
      <c r="AM214" s="264"/>
      <c r="AN214" s="264"/>
    </row>
    <row r="215" spans="1:40" ht="12" hidden="1" customHeight="1" outlineLevel="1" x14ac:dyDescent="0.25">
      <c r="A215" s="149"/>
      <c r="B215" s="78">
        <v>635004</v>
      </c>
      <c r="C215" s="102" t="s">
        <v>66</v>
      </c>
      <c r="D215" s="1"/>
      <c r="E215" s="212"/>
      <c r="F215" s="453"/>
      <c r="G215" s="474"/>
      <c r="H215" s="454"/>
      <c r="I215" s="1"/>
      <c r="J215" s="1"/>
      <c r="K215" s="1"/>
      <c r="L215" s="1"/>
      <c r="M215" s="1"/>
      <c r="N215" s="1"/>
      <c r="O215" s="1"/>
      <c r="P215" s="1"/>
      <c r="Q215" s="382"/>
      <c r="R215" s="715"/>
      <c r="S215" s="742"/>
      <c r="T215" s="742"/>
      <c r="U215" s="742"/>
      <c r="V215" s="264"/>
      <c r="W215" s="264"/>
      <c r="X215" s="264"/>
      <c r="Y215" s="264"/>
      <c r="Z215" s="264"/>
      <c r="AA215" s="264"/>
      <c r="AB215" s="264"/>
      <c r="AC215" s="264"/>
      <c r="AD215" s="264"/>
      <c r="AE215" s="264"/>
      <c r="AF215" s="264"/>
      <c r="AG215" s="264"/>
      <c r="AH215" s="264"/>
      <c r="AI215" s="264"/>
      <c r="AJ215" s="264"/>
      <c r="AK215" s="264"/>
      <c r="AL215" s="264"/>
      <c r="AM215" s="264"/>
      <c r="AN215" s="264"/>
    </row>
    <row r="216" spans="1:40" ht="12" customHeight="1" outlineLevel="1" x14ac:dyDescent="0.25">
      <c r="A216" s="145"/>
      <c r="B216" s="38"/>
      <c r="C216" s="103"/>
      <c r="D216" s="1"/>
      <c r="E216" s="210"/>
      <c r="F216" s="386"/>
      <c r="G216" s="635"/>
      <c r="H216" s="642"/>
      <c r="I216" s="1"/>
      <c r="J216" s="1"/>
      <c r="K216" s="1"/>
      <c r="L216" s="1"/>
      <c r="M216" s="1"/>
      <c r="N216" s="1"/>
      <c r="O216" s="1"/>
      <c r="P216" s="1"/>
      <c r="Q216" s="380"/>
      <c r="R216" s="715"/>
      <c r="S216" s="742"/>
      <c r="T216" s="742"/>
      <c r="U216" s="742"/>
      <c r="V216" s="264"/>
      <c r="W216" s="264"/>
      <c r="X216" s="264"/>
      <c r="Y216" s="264"/>
      <c r="Z216" s="264"/>
      <c r="AA216" s="264"/>
      <c r="AB216" s="264"/>
      <c r="AC216" s="264"/>
      <c r="AD216" s="264"/>
      <c r="AE216" s="264"/>
      <c r="AF216" s="264"/>
      <c r="AG216" s="264"/>
      <c r="AH216" s="264"/>
      <c r="AI216" s="264"/>
      <c r="AJ216" s="264"/>
      <c r="AK216" s="264"/>
      <c r="AL216" s="264"/>
      <c r="AM216" s="264"/>
      <c r="AN216" s="264"/>
    </row>
    <row r="217" spans="1:40" ht="12" customHeight="1" outlineLevel="1" thickBot="1" x14ac:dyDescent="0.25">
      <c r="A217" s="145"/>
      <c r="B217" s="38">
        <v>635004</v>
      </c>
      <c r="C217" s="103" t="s">
        <v>106</v>
      </c>
      <c r="D217" s="1"/>
      <c r="E217" s="210"/>
      <c r="F217" s="386"/>
      <c r="G217" s="663">
        <v>0</v>
      </c>
      <c r="H217" s="642">
        <v>0</v>
      </c>
      <c r="I217" s="1"/>
      <c r="J217" s="1"/>
      <c r="K217" s="1"/>
      <c r="L217" s="1"/>
      <c r="M217" s="1"/>
      <c r="N217" s="1"/>
      <c r="O217" s="1"/>
      <c r="P217" s="1"/>
      <c r="Q217" s="395">
        <v>0</v>
      </c>
      <c r="R217" s="731">
        <v>300</v>
      </c>
      <c r="S217" s="742">
        <v>300</v>
      </c>
      <c r="T217" s="742">
        <v>300</v>
      </c>
      <c r="U217" s="742">
        <v>300</v>
      </c>
      <c r="V217" s="264"/>
      <c r="W217" s="264"/>
      <c r="X217" s="264"/>
      <c r="Y217" s="264"/>
      <c r="Z217" s="264"/>
      <c r="AA217" s="264"/>
      <c r="AB217" s="264"/>
      <c r="AC217" s="264"/>
      <c r="AD217" s="264"/>
      <c r="AE217" s="264"/>
      <c r="AF217" s="264"/>
      <c r="AG217" s="264"/>
      <c r="AH217" s="264"/>
      <c r="AI217" s="264"/>
      <c r="AJ217" s="264"/>
      <c r="AK217" s="264"/>
      <c r="AL217" s="264"/>
      <c r="AM217" s="264"/>
      <c r="AN217" s="264"/>
    </row>
    <row r="218" spans="1:40" ht="12" hidden="1" customHeight="1" outlineLevel="1" x14ac:dyDescent="0.25">
      <c r="A218" s="145"/>
      <c r="B218" s="84" t="s">
        <v>10</v>
      </c>
      <c r="C218" s="108" t="s">
        <v>55</v>
      </c>
      <c r="D218" s="1"/>
      <c r="E218" s="210"/>
      <c r="F218" s="386"/>
      <c r="G218" s="635"/>
      <c r="H218" s="642"/>
      <c r="I218" s="1"/>
      <c r="J218" s="1"/>
      <c r="K218" s="1"/>
      <c r="L218" s="1"/>
      <c r="M218" s="1"/>
      <c r="N218" s="1"/>
      <c r="O218" s="1"/>
      <c r="P218" s="1"/>
      <c r="Q218" s="380"/>
      <c r="R218" s="715"/>
      <c r="S218" s="742"/>
      <c r="T218" s="742"/>
      <c r="U218" s="742"/>
      <c r="V218" s="264"/>
      <c r="W218" s="264"/>
      <c r="X218" s="264"/>
      <c r="Y218" s="264"/>
      <c r="Z218" s="264"/>
      <c r="AA218" s="264"/>
      <c r="AB218" s="264"/>
      <c r="AC218" s="264"/>
      <c r="AD218" s="264"/>
      <c r="AE218" s="264"/>
      <c r="AF218" s="264"/>
      <c r="AG218" s="264"/>
      <c r="AH218" s="264"/>
      <c r="AI218" s="264"/>
      <c r="AJ218" s="264"/>
      <c r="AK218" s="264"/>
      <c r="AL218" s="264"/>
      <c r="AM218" s="264"/>
      <c r="AN218" s="264"/>
    </row>
    <row r="219" spans="1:40" ht="12" hidden="1" customHeight="1" outlineLevel="1" x14ac:dyDescent="0.25">
      <c r="A219" s="146"/>
      <c r="B219" s="92">
        <v>632002</v>
      </c>
      <c r="C219" s="114" t="s">
        <v>56</v>
      </c>
      <c r="D219" s="1"/>
      <c r="E219" s="215"/>
      <c r="F219" s="626"/>
      <c r="G219" s="633"/>
      <c r="H219" s="643"/>
      <c r="I219" s="1"/>
      <c r="J219" s="1"/>
      <c r="K219" s="1"/>
      <c r="L219" s="1"/>
      <c r="M219" s="1"/>
      <c r="N219" s="1"/>
      <c r="O219" s="1"/>
      <c r="P219" s="1"/>
      <c r="Q219" s="381"/>
      <c r="R219" s="715"/>
      <c r="S219" s="742"/>
      <c r="T219" s="742"/>
      <c r="U219" s="742"/>
      <c r="V219" s="264"/>
      <c r="W219" s="264"/>
      <c r="X219" s="264"/>
      <c r="Y219" s="264"/>
      <c r="Z219" s="264"/>
      <c r="AA219" s="264"/>
      <c r="AB219" s="264"/>
      <c r="AC219" s="264"/>
      <c r="AD219" s="264"/>
      <c r="AE219" s="264"/>
      <c r="AF219" s="264"/>
      <c r="AG219" s="264"/>
      <c r="AH219" s="264"/>
      <c r="AI219" s="264"/>
      <c r="AJ219" s="264"/>
      <c r="AK219" s="264"/>
      <c r="AL219" s="264"/>
      <c r="AM219" s="264"/>
      <c r="AN219" s="264"/>
    </row>
    <row r="220" spans="1:40" s="244" customFormat="1" ht="12" customHeight="1" thickBot="1" x14ac:dyDescent="0.3">
      <c r="A220" s="251" t="s">
        <v>114</v>
      </c>
      <c r="B220" s="252"/>
      <c r="C220" s="253"/>
      <c r="D220" s="254">
        <f t="shared" ref="D220" si="22">D221+D256+D271+D278</f>
        <v>4000</v>
      </c>
      <c r="E220" s="247"/>
      <c r="F220" s="303"/>
      <c r="G220" s="667">
        <v>19104.41</v>
      </c>
      <c r="H220" s="410">
        <v>21117</v>
      </c>
      <c r="I220" s="347"/>
      <c r="J220" s="347"/>
      <c r="K220" s="347"/>
      <c r="L220" s="347"/>
      <c r="M220" s="347"/>
      <c r="N220" s="347"/>
      <c r="O220" s="347"/>
      <c r="P220" s="347"/>
      <c r="Q220" s="385">
        <v>17271.97</v>
      </c>
      <c r="R220" s="723">
        <v>27792</v>
      </c>
      <c r="S220" s="744"/>
      <c r="T220" s="744"/>
      <c r="U220" s="744"/>
      <c r="V220" s="264"/>
      <c r="W220" s="264"/>
      <c r="X220" s="264"/>
      <c r="Y220" s="264"/>
      <c r="Z220" s="264"/>
      <c r="AA220" s="264"/>
      <c r="AB220" s="264"/>
      <c r="AC220" s="264"/>
      <c r="AD220" s="264"/>
      <c r="AE220" s="264"/>
      <c r="AF220" s="264"/>
      <c r="AG220" s="264"/>
      <c r="AH220" s="264"/>
      <c r="AI220" s="264"/>
      <c r="AJ220" s="264"/>
      <c r="AK220" s="264"/>
      <c r="AL220" s="264"/>
      <c r="AM220" s="264"/>
      <c r="AN220" s="264"/>
    </row>
    <row r="221" spans="1:40" ht="12" customHeight="1" thickBot="1" x14ac:dyDescent="0.3">
      <c r="A221" s="159" t="s">
        <v>147</v>
      </c>
      <c r="B221" s="175" t="s">
        <v>148</v>
      </c>
      <c r="C221" s="115"/>
      <c r="D221" s="206">
        <f t="shared" ref="D221" si="23">D222+D229+D237+D242</f>
        <v>4000</v>
      </c>
      <c r="E221" s="269"/>
      <c r="F221" s="299"/>
      <c r="G221" s="634"/>
      <c r="H221" s="644"/>
      <c r="I221" s="1"/>
      <c r="J221" s="1"/>
      <c r="K221" s="1"/>
      <c r="L221" s="1"/>
      <c r="M221" s="1"/>
      <c r="N221" s="1"/>
      <c r="O221" s="1"/>
      <c r="P221" s="1"/>
      <c r="Q221" s="387"/>
      <c r="R221" s="715"/>
      <c r="S221" s="742"/>
      <c r="T221" s="742"/>
      <c r="U221" s="742"/>
      <c r="V221" s="264"/>
      <c r="W221" s="264"/>
      <c r="X221" s="264"/>
      <c r="Y221" s="264"/>
      <c r="Z221" s="264"/>
      <c r="AA221" s="264"/>
      <c r="AB221" s="264"/>
      <c r="AC221" s="264"/>
      <c r="AD221" s="264"/>
      <c r="AE221" s="264"/>
      <c r="AF221" s="264"/>
      <c r="AG221" s="264"/>
      <c r="AH221" s="264"/>
      <c r="AI221" s="264"/>
      <c r="AJ221" s="264"/>
      <c r="AK221" s="264"/>
      <c r="AL221" s="264"/>
      <c r="AM221" s="264"/>
      <c r="AN221" s="264"/>
    </row>
    <row r="222" spans="1:40" ht="12" customHeight="1" thickBot="1" x14ac:dyDescent="0.3">
      <c r="A222" s="68"/>
      <c r="B222" s="76">
        <v>630</v>
      </c>
      <c r="C222" s="109" t="s">
        <v>157</v>
      </c>
      <c r="D222" s="206">
        <f t="shared" ref="D222" si="24">D224+D225+D227+D228</f>
        <v>0</v>
      </c>
      <c r="E222" s="269"/>
      <c r="F222" s="299"/>
      <c r="G222" s="634"/>
      <c r="H222" s="644"/>
      <c r="I222" s="1"/>
      <c r="J222" s="1"/>
      <c r="K222" s="1"/>
      <c r="L222" s="1"/>
      <c r="M222" s="1"/>
      <c r="N222" s="1"/>
      <c r="O222" s="1"/>
      <c r="P222" s="1"/>
      <c r="Q222" s="383"/>
      <c r="R222" s="715"/>
      <c r="S222" s="742"/>
      <c r="T222" s="742"/>
      <c r="U222" s="742"/>
      <c r="V222" s="264"/>
      <c r="W222" s="264"/>
      <c r="X222" s="264"/>
      <c r="Y222" s="264"/>
      <c r="Z222" s="264"/>
      <c r="AA222" s="264"/>
      <c r="AB222" s="264"/>
      <c r="AC222" s="264"/>
      <c r="AD222" s="264"/>
      <c r="AE222" s="264"/>
      <c r="AF222" s="264"/>
      <c r="AG222" s="264"/>
      <c r="AH222" s="264"/>
      <c r="AI222" s="264"/>
      <c r="AJ222" s="264"/>
      <c r="AK222" s="264"/>
      <c r="AL222" s="264"/>
      <c r="AM222" s="264"/>
      <c r="AN222" s="264"/>
    </row>
    <row r="223" spans="1:40" ht="12" customHeight="1" x14ac:dyDescent="0.25">
      <c r="A223" s="159"/>
      <c r="B223" s="83"/>
      <c r="C223" s="110"/>
      <c r="D223" s="1"/>
      <c r="E223" s="212"/>
      <c r="F223" s="453"/>
      <c r="G223" s="474"/>
      <c r="H223" s="454"/>
      <c r="I223" s="1"/>
      <c r="J223" s="1"/>
      <c r="K223" s="1"/>
      <c r="L223" s="1"/>
      <c r="M223" s="1"/>
      <c r="N223" s="1"/>
      <c r="O223" s="1"/>
      <c r="P223" s="1"/>
      <c r="Q223" s="382"/>
      <c r="R223" s="715"/>
      <c r="S223" s="742"/>
      <c r="T223" s="742"/>
      <c r="U223" s="742"/>
      <c r="V223" s="264"/>
      <c r="W223" s="264"/>
      <c r="X223" s="264"/>
      <c r="Y223" s="264"/>
      <c r="Z223" s="264"/>
      <c r="AA223" s="264"/>
      <c r="AB223" s="264"/>
      <c r="AC223" s="264"/>
      <c r="AD223" s="264"/>
      <c r="AE223" s="264"/>
      <c r="AF223" s="264"/>
      <c r="AG223" s="264"/>
      <c r="AH223" s="264"/>
      <c r="AI223" s="264"/>
      <c r="AJ223" s="264"/>
      <c r="AK223" s="264"/>
      <c r="AL223" s="264"/>
      <c r="AM223" s="264"/>
      <c r="AN223" s="264"/>
    </row>
    <row r="224" spans="1:40" ht="12" customHeight="1" x14ac:dyDescent="0.2">
      <c r="A224" s="148"/>
      <c r="B224" s="84">
        <v>632001</v>
      </c>
      <c r="C224" s="108" t="s">
        <v>55</v>
      </c>
      <c r="D224" s="1"/>
      <c r="E224" s="210"/>
      <c r="F224" s="386"/>
      <c r="G224" s="635">
        <v>796.87</v>
      </c>
      <c r="H224" s="642">
        <v>1080</v>
      </c>
      <c r="I224" s="1"/>
      <c r="J224" s="1"/>
      <c r="K224" s="1"/>
      <c r="L224" s="1"/>
      <c r="M224" s="1"/>
      <c r="N224" s="1"/>
      <c r="O224" s="1"/>
      <c r="P224" s="1"/>
      <c r="Q224" s="395">
        <v>1092.9000000000001</v>
      </c>
      <c r="R224" s="719">
        <v>1491</v>
      </c>
      <c r="S224" s="742">
        <v>1500</v>
      </c>
      <c r="T224" s="742">
        <v>1500</v>
      </c>
      <c r="U224" s="742">
        <v>1500</v>
      </c>
    </row>
    <row r="225" spans="1:21" ht="12" customHeight="1" x14ac:dyDescent="0.2">
      <c r="A225" s="148"/>
      <c r="B225" s="84">
        <v>632002</v>
      </c>
      <c r="C225" s="108" t="s">
        <v>149</v>
      </c>
      <c r="D225" s="1"/>
      <c r="E225" s="210"/>
      <c r="F225" s="386"/>
      <c r="G225" s="635">
        <v>74.89</v>
      </c>
      <c r="H225" s="642">
        <v>120</v>
      </c>
      <c r="I225" s="1"/>
      <c r="J225" s="1"/>
      <c r="K225" s="1"/>
      <c r="L225" s="1"/>
      <c r="M225" s="1"/>
      <c r="N225" s="1"/>
      <c r="O225" s="1"/>
      <c r="P225" s="1"/>
      <c r="Q225" s="395">
        <v>55.37</v>
      </c>
      <c r="R225" s="719">
        <v>100</v>
      </c>
      <c r="S225" s="742">
        <v>100</v>
      </c>
      <c r="T225" s="742">
        <v>100</v>
      </c>
      <c r="U225" s="742">
        <v>100</v>
      </c>
    </row>
    <row r="226" spans="1:21" ht="12" customHeight="1" x14ac:dyDescent="0.2">
      <c r="A226" s="148"/>
      <c r="B226" s="84">
        <v>633004</v>
      </c>
      <c r="C226" s="108" t="s">
        <v>275</v>
      </c>
      <c r="D226" s="412"/>
      <c r="E226" s="210"/>
      <c r="F226" s="386"/>
      <c r="G226" s="663">
        <v>0</v>
      </c>
      <c r="H226" s="642">
        <v>0</v>
      </c>
      <c r="I226" s="412"/>
      <c r="J226" s="412"/>
      <c r="K226" s="412"/>
      <c r="L226" s="412"/>
      <c r="M226" s="412"/>
      <c r="N226" s="412"/>
      <c r="O226" s="412"/>
      <c r="P226" s="412"/>
      <c r="Q226" s="395">
        <v>249</v>
      </c>
      <c r="R226" s="718">
        <v>0</v>
      </c>
      <c r="S226" s="742">
        <v>0</v>
      </c>
      <c r="T226" s="742">
        <v>0</v>
      </c>
      <c r="U226" s="742">
        <v>0</v>
      </c>
    </row>
    <row r="227" spans="1:21" ht="12" customHeight="1" x14ac:dyDescent="0.2">
      <c r="A227" s="71"/>
      <c r="B227" s="431">
        <v>633006</v>
      </c>
      <c r="C227" s="126" t="s">
        <v>58</v>
      </c>
      <c r="D227" s="1"/>
      <c r="E227" s="212"/>
      <c r="F227" s="453"/>
      <c r="G227" s="474">
        <v>304.06</v>
      </c>
      <c r="H227" s="454">
        <v>500</v>
      </c>
      <c r="I227" s="1"/>
      <c r="J227" s="1"/>
      <c r="K227" s="1"/>
      <c r="L227" s="1"/>
      <c r="M227" s="1"/>
      <c r="N227" s="1"/>
      <c r="O227" s="1"/>
      <c r="P227" s="1"/>
      <c r="Q227" s="382">
        <v>126.32</v>
      </c>
      <c r="R227" s="721">
        <v>150</v>
      </c>
      <c r="S227" s="742">
        <v>0</v>
      </c>
      <c r="T227" s="742">
        <v>0</v>
      </c>
      <c r="U227" s="742">
        <v>0</v>
      </c>
    </row>
    <row r="228" spans="1:21" ht="12" customHeight="1" thickBot="1" x14ac:dyDescent="0.25">
      <c r="A228" s="160"/>
      <c r="B228" s="85">
        <v>633006</v>
      </c>
      <c r="C228" s="131" t="s">
        <v>175</v>
      </c>
      <c r="D228" s="1"/>
      <c r="E228" s="215"/>
      <c r="F228" s="626"/>
      <c r="G228" s="665">
        <v>30.45</v>
      </c>
      <c r="H228" s="643">
        <v>300</v>
      </c>
      <c r="I228" s="1"/>
      <c r="J228" s="1"/>
      <c r="K228" s="1"/>
      <c r="L228" s="1"/>
      <c r="M228" s="1"/>
      <c r="N228" s="1"/>
      <c r="O228" s="1"/>
      <c r="P228" s="1"/>
      <c r="Q228" s="394">
        <v>328.3</v>
      </c>
      <c r="R228" s="731">
        <v>0</v>
      </c>
      <c r="S228" s="742">
        <v>400</v>
      </c>
      <c r="T228" s="742">
        <v>400</v>
      </c>
      <c r="U228" s="742">
        <v>400</v>
      </c>
    </row>
    <row r="229" spans="1:21" ht="12" customHeight="1" thickBot="1" x14ac:dyDescent="0.3">
      <c r="A229" s="95"/>
      <c r="B229" s="76">
        <v>620</v>
      </c>
      <c r="C229" s="109" t="s">
        <v>162</v>
      </c>
      <c r="D229" s="206">
        <f t="shared" ref="D229" si="25">D231+D232</f>
        <v>0</v>
      </c>
      <c r="E229" s="269"/>
      <c r="F229" s="299"/>
      <c r="G229" s="634"/>
      <c r="H229" s="644"/>
      <c r="I229" s="1"/>
      <c r="J229" s="1"/>
      <c r="K229" s="1"/>
      <c r="L229" s="1"/>
      <c r="M229" s="1"/>
      <c r="N229" s="1"/>
      <c r="O229" s="1"/>
      <c r="P229" s="1"/>
      <c r="Q229" s="383"/>
      <c r="R229" s="730"/>
      <c r="S229" s="742"/>
      <c r="T229" s="742"/>
      <c r="U229" s="742"/>
    </row>
    <row r="230" spans="1:21" ht="12" customHeight="1" x14ac:dyDescent="0.2">
      <c r="A230" s="40"/>
      <c r="B230" s="86"/>
      <c r="C230" s="111"/>
      <c r="D230" s="1"/>
      <c r="E230" s="212"/>
      <c r="F230" s="453"/>
      <c r="G230" s="474"/>
      <c r="H230" s="652"/>
      <c r="I230" s="1"/>
      <c r="J230" s="1"/>
      <c r="K230" s="1"/>
      <c r="L230" s="1"/>
      <c r="M230" s="1"/>
      <c r="N230" s="1"/>
      <c r="O230" s="1"/>
      <c r="P230" s="1"/>
      <c r="Q230" s="382"/>
      <c r="R230" s="730"/>
      <c r="S230" s="742"/>
      <c r="T230" s="742"/>
      <c r="U230" s="742"/>
    </row>
    <row r="231" spans="1:21" ht="12" customHeight="1" x14ac:dyDescent="0.2">
      <c r="A231" s="148"/>
      <c r="B231" s="84">
        <v>621</v>
      </c>
      <c r="C231" s="108" t="s">
        <v>119</v>
      </c>
      <c r="D231" s="1"/>
      <c r="E231" s="210"/>
      <c r="F231" s="386"/>
      <c r="G231" s="635"/>
      <c r="H231" s="653"/>
      <c r="I231" s="1"/>
      <c r="J231" s="1"/>
      <c r="K231" s="1"/>
      <c r="L231" s="1"/>
      <c r="M231" s="1"/>
      <c r="N231" s="1"/>
      <c r="O231" s="1"/>
      <c r="P231" s="1"/>
      <c r="Q231" s="380"/>
      <c r="R231" s="719"/>
      <c r="S231" s="742"/>
      <c r="T231" s="742"/>
      <c r="U231" s="742"/>
    </row>
    <row r="232" spans="1:21" ht="12" customHeight="1" x14ac:dyDescent="0.2">
      <c r="A232" s="148"/>
      <c r="B232" s="94">
        <v>625</v>
      </c>
      <c r="C232" s="114" t="s">
        <v>120</v>
      </c>
      <c r="D232" s="1"/>
      <c r="E232" s="215"/>
      <c r="F232" s="626"/>
      <c r="G232" s="665">
        <v>64.5</v>
      </c>
      <c r="H232" s="653">
        <v>65</v>
      </c>
      <c r="I232" s="1"/>
      <c r="J232" s="1"/>
      <c r="K232" s="1"/>
      <c r="L232" s="1"/>
      <c r="M232" s="1"/>
      <c r="N232" s="1"/>
      <c r="O232" s="1"/>
      <c r="P232" s="1"/>
      <c r="Q232" s="395">
        <v>128.96</v>
      </c>
      <c r="R232" s="718">
        <v>129</v>
      </c>
      <c r="S232" s="742">
        <v>129</v>
      </c>
      <c r="T232" s="742">
        <v>129</v>
      </c>
      <c r="U232" s="742">
        <v>129</v>
      </c>
    </row>
    <row r="233" spans="1:21" ht="12" customHeight="1" thickBot="1" x14ac:dyDescent="0.25">
      <c r="A233" s="71"/>
      <c r="B233" s="94"/>
      <c r="C233" s="314"/>
      <c r="D233" s="215"/>
      <c r="E233" s="215"/>
      <c r="F233" s="626"/>
      <c r="G233" s="633"/>
      <c r="H233" s="654"/>
      <c r="I233" s="1"/>
      <c r="J233" s="1"/>
      <c r="K233" s="1"/>
      <c r="L233" s="1"/>
      <c r="M233" s="1"/>
      <c r="N233" s="1"/>
      <c r="O233" s="1"/>
      <c r="P233" s="1"/>
      <c r="Q233" s="381"/>
      <c r="R233" s="731"/>
      <c r="S233" s="742"/>
      <c r="T233" s="742"/>
      <c r="U233" s="742"/>
    </row>
    <row r="234" spans="1:21" ht="12" customHeight="1" thickBot="1" x14ac:dyDescent="0.3">
      <c r="A234" s="33"/>
      <c r="B234" s="76">
        <v>635</v>
      </c>
      <c r="C234" s="316" t="s">
        <v>160</v>
      </c>
      <c r="D234" s="317"/>
      <c r="E234" s="269"/>
      <c r="F234" s="299"/>
      <c r="G234" s="634"/>
      <c r="H234" s="646"/>
      <c r="I234" s="1"/>
      <c r="J234" s="1"/>
      <c r="K234" s="1"/>
      <c r="L234" s="1"/>
      <c r="M234" s="1"/>
      <c r="N234" s="1"/>
      <c r="O234" s="1"/>
      <c r="P234" s="1"/>
      <c r="Q234" s="383"/>
      <c r="R234" s="730"/>
      <c r="S234" s="742"/>
      <c r="T234" s="742"/>
      <c r="U234" s="742"/>
    </row>
    <row r="235" spans="1:21" ht="12" customHeight="1" x14ac:dyDescent="0.2">
      <c r="A235" s="40"/>
      <c r="B235" s="86">
        <v>635006</v>
      </c>
      <c r="C235" s="315" t="s">
        <v>247</v>
      </c>
      <c r="D235" s="212"/>
      <c r="E235" s="212"/>
      <c r="F235" s="453"/>
      <c r="G235" s="474">
        <v>3989.34</v>
      </c>
      <c r="H235" s="655">
        <v>0</v>
      </c>
      <c r="I235" s="1"/>
      <c r="J235" s="1"/>
      <c r="K235" s="1"/>
      <c r="L235" s="1"/>
      <c r="M235" s="1"/>
      <c r="N235" s="1"/>
      <c r="O235" s="1"/>
      <c r="P235" s="1"/>
      <c r="Q235" s="683">
        <v>0</v>
      </c>
      <c r="R235" s="730">
        <v>500</v>
      </c>
      <c r="S235" s="742">
        <v>3000</v>
      </c>
      <c r="T235" s="742">
        <v>3000</v>
      </c>
      <c r="U235" s="742">
        <v>3000</v>
      </c>
    </row>
    <row r="236" spans="1:21" ht="12" customHeight="1" x14ac:dyDescent="0.2">
      <c r="A236" s="148"/>
      <c r="B236" s="84"/>
      <c r="C236" s="313"/>
      <c r="D236" s="210"/>
      <c r="E236" s="210"/>
      <c r="F236" s="386"/>
      <c r="G236" s="635"/>
      <c r="H236" s="653"/>
      <c r="I236" s="1"/>
      <c r="J236" s="1"/>
      <c r="K236" s="1"/>
      <c r="L236" s="1"/>
      <c r="M236" s="1"/>
      <c r="N236" s="1"/>
      <c r="O236" s="1"/>
      <c r="P236" s="1"/>
      <c r="Q236" s="406"/>
      <c r="R236" s="719"/>
      <c r="S236" s="742"/>
      <c r="T236" s="742"/>
      <c r="U236" s="742"/>
    </row>
    <row r="237" spans="1:21" ht="12" customHeight="1" thickBot="1" x14ac:dyDescent="0.3">
      <c r="A237" s="67"/>
      <c r="B237" s="199">
        <v>637</v>
      </c>
      <c r="C237" s="124" t="s">
        <v>26</v>
      </c>
      <c r="D237" s="279">
        <f t="shared" ref="D237" si="26">D239+D240+D241</f>
        <v>0</v>
      </c>
      <c r="E237" s="274"/>
      <c r="F237" s="302"/>
      <c r="G237" s="477"/>
      <c r="H237" s="650"/>
      <c r="I237" s="1"/>
      <c r="J237" s="1"/>
      <c r="K237" s="1"/>
      <c r="L237" s="1"/>
      <c r="M237" s="1"/>
      <c r="N237" s="1"/>
      <c r="O237" s="1"/>
      <c r="P237" s="1"/>
      <c r="Q237" s="399"/>
      <c r="R237" s="731"/>
      <c r="S237" s="742"/>
      <c r="T237" s="742"/>
      <c r="U237" s="742"/>
    </row>
    <row r="238" spans="1:21" ht="12" customHeight="1" x14ac:dyDescent="0.2">
      <c r="A238" s="40"/>
      <c r="B238" s="86"/>
      <c r="C238" s="111"/>
      <c r="D238" s="1"/>
      <c r="E238" s="212"/>
      <c r="F238" s="453"/>
      <c r="G238" s="474"/>
      <c r="H238" s="454"/>
      <c r="I238" s="1"/>
      <c r="J238" s="1"/>
      <c r="K238" s="1"/>
      <c r="L238" s="1"/>
      <c r="M238" s="1"/>
      <c r="N238" s="1"/>
      <c r="O238" s="1"/>
      <c r="P238" s="1"/>
      <c r="Q238" s="382"/>
      <c r="R238" s="730"/>
      <c r="S238" s="742"/>
      <c r="T238" s="742"/>
      <c r="U238" s="742"/>
    </row>
    <row r="239" spans="1:21" ht="12" customHeight="1" x14ac:dyDescent="0.2">
      <c r="A239" s="148"/>
      <c r="B239" s="84">
        <v>637015</v>
      </c>
      <c r="C239" s="108" t="s">
        <v>214</v>
      </c>
      <c r="D239" s="1"/>
      <c r="E239" s="210"/>
      <c r="F239" s="386"/>
      <c r="G239" s="663">
        <v>131</v>
      </c>
      <c r="H239" s="642">
        <v>131</v>
      </c>
      <c r="I239" s="1"/>
      <c r="J239" s="1"/>
      <c r="K239" s="1"/>
      <c r="L239" s="1"/>
      <c r="M239" s="1"/>
      <c r="N239" s="1"/>
      <c r="O239" s="1"/>
      <c r="P239" s="1"/>
      <c r="Q239" s="380">
        <v>131.12</v>
      </c>
      <c r="R239" s="718">
        <v>0</v>
      </c>
      <c r="S239" s="742">
        <v>0</v>
      </c>
      <c r="T239" s="742">
        <v>0</v>
      </c>
      <c r="U239" s="742">
        <v>0</v>
      </c>
    </row>
    <row r="240" spans="1:21" ht="12" customHeight="1" x14ac:dyDescent="0.2">
      <c r="A240" s="74"/>
      <c r="B240" s="94">
        <v>637015</v>
      </c>
      <c r="C240" s="114" t="s">
        <v>213</v>
      </c>
      <c r="D240" s="1"/>
      <c r="E240" s="210"/>
      <c r="F240" s="386"/>
      <c r="G240" s="635">
        <v>195.85</v>
      </c>
      <c r="H240" s="642">
        <v>196</v>
      </c>
      <c r="I240" s="1"/>
      <c r="J240" s="1"/>
      <c r="K240" s="1"/>
      <c r="L240" s="1"/>
      <c r="M240" s="1"/>
      <c r="N240" s="1"/>
      <c r="O240" s="1"/>
      <c r="P240" s="1"/>
      <c r="Q240" s="380">
        <v>195.73</v>
      </c>
      <c r="R240" s="721">
        <v>196</v>
      </c>
      <c r="S240" s="742">
        <v>0</v>
      </c>
      <c r="T240" s="742">
        <v>0</v>
      </c>
      <c r="U240" s="742">
        <v>0</v>
      </c>
    </row>
    <row r="241" spans="1:21" ht="12" customHeight="1" thickBot="1" x14ac:dyDescent="0.25">
      <c r="A241" s="74"/>
      <c r="B241" s="85">
        <v>637027</v>
      </c>
      <c r="C241" s="114" t="s">
        <v>151</v>
      </c>
      <c r="D241" s="1"/>
      <c r="E241" s="215"/>
      <c r="F241" s="626"/>
      <c r="G241" s="665">
        <v>646.79999999999995</v>
      </c>
      <c r="H241" s="643">
        <v>660</v>
      </c>
      <c r="I241" s="1"/>
      <c r="J241" s="1"/>
      <c r="K241" s="1"/>
      <c r="L241" s="1"/>
      <c r="M241" s="1"/>
      <c r="N241" s="1"/>
      <c r="O241" s="1"/>
      <c r="P241" s="1"/>
      <c r="Q241" s="394">
        <v>660</v>
      </c>
      <c r="R241" s="731">
        <v>660</v>
      </c>
      <c r="S241" s="742">
        <v>660</v>
      </c>
      <c r="T241" s="742">
        <v>660</v>
      </c>
      <c r="U241" s="742">
        <v>660</v>
      </c>
    </row>
    <row r="242" spans="1:21" ht="12" customHeight="1" thickBot="1" x14ac:dyDescent="0.3">
      <c r="A242" s="33"/>
      <c r="B242" s="76">
        <v>640</v>
      </c>
      <c r="C242" s="109" t="s">
        <v>156</v>
      </c>
      <c r="D242" s="206">
        <v>4000</v>
      </c>
      <c r="E242" s="269"/>
      <c r="F242" s="299"/>
      <c r="G242" s="634"/>
      <c r="H242" s="644"/>
      <c r="I242" s="1"/>
      <c r="J242" s="1"/>
      <c r="K242" s="1"/>
      <c r="L242" s="1"/>
      <c r="M242" s="1"/>
      <c r="N242" s="1"/>
      <c r="O242" s="1"/>
      <c r="P242" s="1"/>
      <c r="Q242" s="383"/>
      <c r="R242" s="730"/>
      <c r="S242" s="742"/>
      <c r="T242" s="742"/>
      <c r="U242" s="742"/>
    </row>
    <row r="243" spans="1:21" ht="12" customHeight="1" x14ac:dyDescent="0.2">
      <c r="A243" s="40"/>
      <c r="B243" s="86">
        <v>642002</v>
      </c>
      <c r="C243" s="111" t="s">
        <v>272</v>
      </c>
      <c r="D243" s="1"/>
      <c r="E243" s="212"/>
      <c r="F243" s="453"/>
      <c r="G243" s="682">
        <v>0</v>
      </c>
      <c r="H243" s="454">
        <v>0</v>
      </c>
      <c r="I243" s="1"/>
      <c r="J243" s="1"/>
      <c r="K243" s="1"/>
      <c r="L243" s="1"/>
      <c r="M243" s="1"/>
      <c r="N243" s="1"/>
      <c r="O243" s="1"/>
      <c r="P243" s="1"/>
      <c r="Q243" s="397">
        <v>0</v>
      </c>
      <c r="R243" s="730">
        <v>300</v>
      </c>
      <c r="S243" s="742">
        <v>500</v>
      </c>
      <c r="T243" s="742">
        <v>500</v>
      </c>
      <c r="U243" s="742">
        <v>500</v>
      </c>
    </row>
    <row r="244" spans="1:21" ht="12" customHeight="1" thickBot="1" x14ac:dyDescent="0.25">
      <c r="A244" s="74"/>
      <c r="B244" s="85">
        <v>642002</v>
      </c>
      <c r="C244" s="114" t="s">
        <v>273</v>
      </c>
      <c r="D244" s="1"/>
      <c r="E244" s="215"/>
      <c r="F244" s="626"/>
      <c r="G244" s="665">
        <v>4000</v>
      </c>
      <c r="H244" s="643">
        <v>4000</v>
      </c>
      <c r="I244" s="1"/>
      <c r="J244" s="1"/>
      <c r="K244" s="1"/>
      <c r="L244" s="1"/>
      <c r="M244" s="1"/>
      <c r="N244" s="1"/>
      <c r="O244" s="1"/>
      <c r="P244" s="1"/>
      <c r="Q244" s="394">
        <v>4000</v>
      </c>
      <c r="R244" s="731">
        <v>4000</v>
      </c>
      <c r="S244" s="742">
        <v>5000</v>
      </c>
      <c r="T244" s="742">
        <v>5000</v>
      </c>
      <c r="U244" s="742">
        <v>5000</v>
      </c>
    </row>
    <row r="245" spans="1:21" ht="12" customHeight="1" thickBot="1" x14ac:dyDescent="0.3">
      <c r="A245" s="33" t="s">
        <v>183</v>
      </c>
      <c r="B245" s="184"/>
      <c r="C245" s="109" t="s">
        <v>116</v>
      </c>
      <c r="D245" s="1"/>
      <c r="E245" s="269"/>
      <c r="F245" s="299"/>
      <c r="G245" s="634"/>
      <c r="H245" s="646"/>
      <c r="I245" s="1"/>
      <c r="J245" s="1"/>
      <c r="K245" s="1"/>
      <c r="L245" s="1"/>
      <c r="M245" s="1"/>
      <c r="N245" s="1"/>
      <c r="O245" s="1"/>
      <c r="P245" s="1"/>
      <c r="Q245" s="396"/>
      <c r="R245" s="715"/>
      <c r="S245" s="742"/>
      <c r="T245" s="742"/>
      <c r="U245" s="742"/>
    </row>
    <row r="246" spans="1:21" ht="12" customHeight="1" thickBot="1" x14ac:dyDescent="0.3">
      <c r="A246" s="33"/>
      <c r="B246" s="80">
        <v>630</v>
      </c>
      <c r="C246" s="109" t="s">
        <v>3</v>
      </c>
      <c r="D246" s="1"/>
      <c r="E246" s="269"/>
      <c r="F246" s="299"/>
      <c r="G246" s="634"/>
      <c r="H246" s="646"/>
      <c r="I246" s="1"/>
      <c r="J246" s="1"/>
      <c r="K246" s="1"/>
      <c r="L246" s="1"/>
      <c r="M246" s="1"/>
      <c r="N246" s="1"/>
      <c r="O246" s="1"/>
      <c r="P246" s="1"/>
      <c r="Q246" s="383"/>
      <c r="R246" s="715"/>
      <c r="S246" s="742"/>
      <c r="T246" s="742"/>
      <c r="U246" s="742"/>
    </row>
    <row r="247" spans="1:21" ht="12" customHeight="1" x14ac:dyDescent="0.25">
      <c r="A247" s="71"/>
      <c r="B247" s="87"/>
      <c r="C247" s="115"/>
      <c r="D247" s="1"/>
      <c r="E247" s="212"/>
      <c r="F247" s="453"/>
      <c r="G247" s="474"/>
      <c r="H247" s="454"/>
      <c r="I247" s="1"/>
      <c r="J247" s="1"/>
      <c r="K247" s="1"/>
      <c r="L247" s="1"/>
      <c r="M247" s="1"/>
      <c r="N247" s="1"/>
      <c r="O247" s="1"/>
      <c r="P247" s="1"/>
      <c r="Q247" s="382"/>
      <c r="R247" s="715"/>
      <c r="S247" s="742"/>
      <c r="T247" s="742"/>
      <c r="U247" s="742"/>
    </row>
    <row r="248" spans="1:21" ht="12" customHeight="1" thickBot="1" x14ac:dyDescent="0.3">
      <c r="A248" s="160"/>
      <c r="B248" s="89">
        <v>633009</v>
      </c>
      <c r="C248" s="164" t="s">
        <v>115</v>
      </c>
      <c r="D248" s="280"/>
      <c r="E248" s="273"/>
      <c r="F248" s="301"/>
      <c r="G248" s="640"/>
      <c r="H248" s="651"/>
      <c r="I248" s="280"/>
      <c r="J248" s="280"/>
      <c r="K248" s="280"/>
      <c r="L248" s="280"/>
      <c r="M248" s="280"/>
      <c r="N248" s="280"/>
      <c r="O248" s="280"/>
      <c r="P248" s="280"/>
      <c r="Q248" s="381"/>
      <c r="R248" s="732"/>
      <c r="S248" s="742"/>
      <c r="T248" s="742"/>
      <c r="U248" s="742"/>
    </row>
    <row r="249" spans="1:21" ht="12" customHeight="1" thickBot="1" x14ac:dyDescent="0.3">
      <c r="A249" s="33"/>
      <c r="B249" s="80">
        <v>620</v>
      </c>
      <c r="C249" s="109" t="s">
        <v>162</v>
      </c>
      <c r="D249" s="345"/>
      <c r="E249" s="269"/>
      <c r="F249" s="299"/>
      <c r="G249" s="634"/>
      <c r="H249" s="646"/>
      <c r="I249" s="345"/>
      <c r="J249" s="345"/>
      <c r="K249" s="345"/>
      <c r="L249" s="345"/>
      <c r="M249" s="345"/>
      <c r="N249" s="345"/>
      <c r="O249" s="345"/>
      <c r="P249" s="345"/>
      <c r="Q249" s="383"/>
      <c r="R249" s="715"/>
      <c r="S249" s="742"/>
      <c r="T249" s="742"/>
      <c r="U249" s="742"/>
    </row>
    <row r="250" spans="1:21" ht="12" customHeight="1" x14ac:dyDescent="0.25">
      <c r="A250" s="71"/>
      <c r="B250" s="87"/>
      <c r="C250" s="116"/>
      <c r="D250" s="1"/>
      <c r="E250" s="212"/>
      <c r="F250" s="453"/>
      <c r="G250" s="474"/>
      <c r="H250" s="454"/>
      <c r="I250" s="1"/>
      <c r="J250" s="1"/>
      <c r="K250" s="1"/>
      <c r="L250" s="1"/>
      <c r="M250" s="1"/>
      <c r="N250" s="1"/>
      <c r="O250" s="1"/>
      <c r="P250" s="1"/>
      <c r="Q250" s="382"/>
      <c r="R250" s="715"/>
      <c r="S250" s="742"/>
      <c r="T250" s="742"/>
      <c r="U250" s="742"/>
    </row>
    <row r="251" spans="1:21" ht="12" customHeight="1" x14ac:dyDescent="0.25">
      <c r="A251" s="148"/>
      <c r="B251" s="60">
        <v>621</v>
      </c>
      <c r="C251" s="103" t="s">
        <v>164</v>
      </c>
      <c r="D251" s="1"/>
      <c r="E251" s="210"/>
      <c r="F251" s="386"/>
      <c r="G251" s="635"/>
      <c r="H251" s="642"/>
      <c r="I251" s="1"/>
      <c r="J251" s="1"/>
      <c r="K251" s="1"/>
      <c r="L251" s="1"/>
      <c r="M251" s="1"/>
      <c r="N251" s="1"/>
      <c r="O251" s="1"/>
      <c r="P251" s="1"/>
      <c r="Q251" s="380"/>
      <c r="R251" s="733"/>
      <c r="S251" s="742"/>
      <c r="T251" s="742"/>
      <c r="U251" s="742"/>
    </row>
    <row r="252" spans="1:21" ht="12" customHeight="1" thickBot="1" x14ac:dyDescent="0.3">
      <c r="A252" s="74"/>
      <c r="B252" s="90">
        <v>625</v>
      </c>
      <c r="C252" s="104" t="s">
        <v>120</v>
      </c>
      <c r="D252" s="1"/>
      <c r="E252" s="215"/>
      <c r="F252" s="626"/>
      <c r="G252" s="633"/>
      <c r="H252" s="643"/>
      <c r="I252" s="1"/>
      <c r="J252" s="1"/>
      <c r="K252" s="1"/>
      <c r="L252" s="1"/>
      <c r="M252" s="1"/>
      <c r="N252" s="1"/>
      <c r="O252" s="1"/>
      <c r="P252" s="1"/>
      <c r="Q252" s="381"/>
      <c r="R252" s="732"/>
      <c r="S252" s="742"/>
      <c r="T252" s="742"/>
      <c r="U252" s="742"/>
    </row>
    <row r="253" spans="1:21" ht="12" customHeight="1" thickBot="1" x14ac:dyDescent="0.3">
      <c r="A253" s="33"/>
      <c r="B253" s="80">
        <v>637</v>
      </c>
      <c r="C253" s="109" t="s">
        <v>26</v>
      </c>
      <c r="D253" s="388"/>
      <c r="E253" s="269"/>
      <c r="F253" s="299"/>
      <c r="G253" s="634"/>
      <c r="H253" s="646"/>
      <c r="I253" s="388"/>
      <c r="J253" s="388"/>
      <c r="K253" s="388"/>
      <c r="L253" s="388"/>
      <c r="M253" s="388"/>
      <c r="N253" s="388"/>
      <c r="O253" s="388"/>
      <c r="P253" s="388"/>
      <c r="Q253" s="389"/>
      <c r="R253" s="715"/>
      <c r="S253" s="742"/>
      <c r="T253" s="742"/>
      <c r="U253" s="742"/>
    </row>
    <row r="254" spans="1:21" ht="12" customHeight="1" x14ac:dyDescent="0.25">
      <c r="A254" s="71"/>
      <c r="B254" s="87"/>
      <c r="C254" s="116"/>
      <c r="D254" s="1"/>
      <c r="E254" s="212"/>
      <c r="F254" s="453"/>
      <c r="G254" s="474"/>
      <c r="H254" s="454"/>
      <c r="I254" s="1"/>
      <c r="J254" s="1"/>
      <c r="K254" s="1"/>
      <c r="L254" s="1"/>
      <c r="M254" s="1"/>
      <c r="N254" s="1"/>
      <c r="O254" s="1"/>
      <c r="P254" s="1"/>
      <c r="Q254" s="382"/>
      <c r="R254" s="715"/>
      <c r="S254" s="742"/>
      <c r="T254" s="742"/>
      <c r="U254" s="742"/>
    </row>
    <row r="255" spans="1:21" ht="12" customHeight="1" thickBot="1" x14ac:dyDescent="0.3">
      <c r="A255" s="74"/>
      <c r="B255" s="90">
        <v>637027</v>
      </c>
      <c r="C255" s="104" t="s">
        <v>140</v>
      </c>
      <c r="D255" s="1"/>
      <c r="E255" s="215"/>
      <c r="F255" s="626"/>
      <c r="G255" s="633"/>
      <c r="H255" s="643"/>
      <c r="I255" s="1"/>
      <c r="J255" s="1"/>
      <c r="K255" s="1"/>
      <c r="L255" s="1"/>
      <c r="M255" s="1"/>
      <c r="N255" s="1"/>
      <c r="O255" s="1"/>
      <c r="P255" s="1"/>
      <c r="Q255" s="381"/>
      <c r="R255" s="732"/>
      <c r="S255" s="742"/>
      <c r="T255" s="742"/>
      <c r="U255" s="742"/>
    </row>
    <row r="256" spans="1:21" ht="12" customHeight="1" thickBot="1" x14ac:dyDescent="0.3">
      <c r="A256" s="33" t="s">
        <v>184</v>
      </c>
      <c r="B256" s="184"/>
      <c r="C256" s="109" t="s">
        <v>141</v>
      </c>
      <c r="D256" s="206">
        <f t="shared" ref="D256" si="27">D257+D263+D266</f>
        <v>0</v>
      </c>
      <c r="E256" s="269"/>
      <c r="F256" s="299"/>
      <c r="G256" s="634"/>
      <c r="H256" s="644"/>
      <c r="I256" s="1"/>
      <c r="J256" s="1"/>
      <c r="K256" s="1"/>
      <c r="L256" s="1"/>
      <c r="M256" s="1"/>
      <c r="N256" s="1"/>
      <c r="O256" s="1"/>
      <c r="P256" s="1"/>
      <c r="Q256" s="383"/>
      <c r="R256" s="715"/>
      <c r="S256" s="742"/>
      <c r="T256" s="742"/>
      <c r="U256" s="742"/>
    </row>
    <row r="257" spans="1:21" ht="12" customHeight="1" thickBot="1" x14ac:dyDescent="0.3">
      <c r="A257" s="33"/>
      <c r="B257" s="80">
        <v>630</v>
      </c>
      <c r="C257" s="109" t="s">
        <v>3</v>
      </c>
      <c r="D257" s="206">
        <f t="shared" ref="D257" si="28">D259+D260+D261+D262</f>
        <v>0</v>
      </c>
      <c r="E257" s="269"/>
      <c r="F257" s="299"/>
      <c r="G257" s="634"/>
      <c r="H257" s="644"/>
      <c r="I257" s="1"/>
      <c r="J257" s="1"/>
      <c r="K257" s="1"/>
      <c r="L257" s="1"/>
      <c r="M257" s="1"/>
      <c r="N257" s="1"/>
      <c r="O257" s="1"/>
      <c r="P257" s="1"/>
      <c r="Q257" s="383"/>
      <c r="R257" s="715"/>
      <c r="S257" s="742"/>
      <c r="T257" s="742"/>
      <c r="U257" s="742"/>
    </row>
    <row r="258" spans="1:21" ht="12" customHeight="1" x14ac:dyDescent="0.25">
      <c r="A258" s="71"/>
      <c r="B258" s="87"/>
      <c r="C258" s="115"/>
      <c r="D258" s="1"/>
      <c r="E258" s="212"/>
      <c r="F258" s="453"/>
      <c r="G258" s="474"/>
      <c r="H258" s="454"/>
      <c r="I258" s="1"/>
      <c r="J258" s="1"/>
      <c r="K258" s="1"/>
      <c r="L258" s="1"/>
      <c r="M258" s="1"/>
      <c r="N258" s="1"/>
      <c r="O258" s="1"/>
      <c r="P258" s="1"/>
      <c r="Q258" s="382"/>
      <c r="R258" s="715"/>
      <c r="S258" s="742"/>
      <c r="T258" s="742"/>
      <c r="U258" s="742"/>
    </row>
    <row r="259" spans="1:21" ht="12" customHeight="1" x14ac:dyDescent="0.2">
      <c r="A259" s="148"/>
      <c r="B259" s="60">
        <v>632001</v>
      </c>
      <c r="C259" s="103" t="s">
        <v>55</v>
      </c>
      <c r="D259" s="1"/>
      <c r="E259" s="210"/>
      <c r="F259" s="386"/>
      <c r="G259" s="635">
        <v>3337.22</v>
      </c>
      <c r="H259" s="642">
        <v>3300</v>
      </c>
      <c r="I259" s="1"/>
      <c r="J259" s="1"/>
      <c r="K259" s="1"/>
      <c r="L259" s="1"/>
      <c r="M259" s="1"/>
      <c r="N259" s="1"/>
      <c r="O259" s="1"/>
      <c r="P259" s="1"/>
      <c r="Q259" s="380">
        <v>2336.21</v>
      </c>
      <c r="R259" s="719">
        <v>2854</v>
      </c>
      <c r="S259" s="742">
        <v>2900</v>
      </c>
      <c r="T259" s="742">
        <v>2900</v>
      </c>
      <c r="U259" s="742">
        <v>2900</v>
      </c>
    </row>
    <row r="260" spans="1:21" ht="12" customHeight="1" x14ac:dyDescent="0.2">
      <c r="A260" s="148"/>
      <c r="B260" s="60">
        <v>632002</v>
      </c>
      <c r="C260" s="103" t="s">
        <v>142</v>
      </c>
      <c r="D260" s="1"/>
      <c r="E260" s="210"/>
      <c r="F260" s="386"/>
      <c r="G260" s="635">
        <v>39.72</v>
      </c>
      <c r="H260" s="642">
        <v>132</v>
      </c>
      <c r="I260" s="1"/>
      <c r="J260" s="1"/>
      <c r="K260" s="1"/>
      <c r="L260" s="1"/>
      <c r="M260" s="1"/>
      <c r="N260" s="1"/>
      <c r="O260" s="1"/>
      <c r="P260" s="1"/>
      <c r="Q260" s="380">
        <v>68.349999999999994</v>
      </c>
      <c r="R260" s="718">
        <v>132</v>
      </c>
      <c r="S260" s="742">
        <v>135</v>
      </c>
      <c r="T260" s="742">
        <v>135</v>
      </c>
      <c r="U260" s="742">
        <v>135</v>
      </c>
    </row>
    <row r="261" spans="1:21" ht="12" customHeight="1" x14ac:dyDescent="0.2">
      <c r="A261" s="148"/>
      <c r="B261" s="60">
        <v>633006</v>
      </c>
      <c r="C261" s="103" t="s">
        <v>58</v>
      </c>
      <c r="D261" s="1"/>
      <c r="E261" s="210"/>
      <c r="F261" s="386"/>
      <c r="G261" s="663">
        <v>1008.7</v>
      </c>
      <c r="H261" s="642">
        <v>300</v>
      </c>
      <c r="I261" s="1"/>
      <c r="J261" s="1"/>
      <c r="K261" s="1"/>
      <c r="L261" s="1"/>
      <c r="M261" s="1"/>
      <c r="N261" s="1"/>
      <c r="O261" s="1"/>
      <c r="P261" s="1"/>
      <c r="Q261" s="380">
        <v>296.51</v>
      </c>
      <c r="R261" s="719">
        <v>1200</v>
      </c>
      <c r="S261" s="742">
        <v>500</v>
      </c>
      <c r="T261" s="742">
        <v>500</v>
      </c>
      <c r="U261" s="742">
        <v>500</v>
      </c>
    </row>
    <row r="262" spans="1:21" ht="12" customHeight="1" thickBot="1" x14ac:dyDescent="0.25">
      <c r="A262" s="74"/>
      <c r="B262" s="89">
        <v>637015</v>
      </c>
      <c r="C262" s="104" t="s">
        <v>152</v>
      </c>
      <c r="D262" s="1"/>
      <c r="E262" s="215"/>
      <c r="F262" s="626"/>
      <c r="G262" s="665">
        <v>180</v>
      </c>
      <c r="H262" s="643">
        <v>180</v>
      </c>
      <c r="I262" s="1"/>
      <c r="J262" s="1"/>
      <c r="K262" s="1"/>
      <c r="L262" s="1"/>
      <c r="M262" s="1"/>
      <c r="N262" s="1"/>
      <c r="O262" s="1"/>
      <c r="P262" s="1"/>
      <c r="Q262" s="394">
        <v>180</v>
      </c>
      <c r="R262" s="731">
        <v>0</v>
      </c>
      <c r="S262" s="742">
        <v>0</v>
      </c>
      <c r="T262" s="742">
        <v>0</v>
      </c>
      <c r="U262" s="742">
        <v>0</v>
      </c>
    </row>
    <row r="263" spans="1:21" ht="12" customHeight="1" thickBot="1" x14ac:dyDescent="0.3">
      <c r="A263" s="36"/>
      <c r="B263" s="80">
        <v>635</v>
      </c>
      <c r="C263" s="109" t="s">
        <v>158</v>
      </c>
      <c r="D263" s="206">
        <v>0</v>
      </c>
      <c r="E263" s="269"/>
      <c r="F263" s="299"/>
      <c r="G263" s="634"/>
      <c r="H263" s="646"/>
      <c r="I263" s="1"/>
      <c r="J263" s="1"/>
      <c r="K263" s="1"/>
      <c r="L263" s="1"/>
      <c r="M263" s="1"/>
      <c r="N263" s="1"/>
      <c r="O263" s="1"/>
      <c r="P263" s="1"/>
      <c r="Q263" s="383"/>
      <c r="R263" s="730"/>
      <c r="S263" s="742"/>
      <c r="T263" s="742"/>
      <c r="U263" s="742"/>
    </row>
    <row r="264" spans="1:21" ht="12" customHeight="1" x14ac:dyDescent="0.2">
      <c r="A264" s="40"/>
      <c r="B264" s="88"/>
      <c r="C264" s="102"/>
      <c r="D264" s="1"/>
      <c r="E264" s="212"/>
      <c r="F264" s="453"/>
      <c r="G264" s="474"/>
      <c r="H264" s="454"/>
      <c r="I264" s="1"/>
      <c r="J264" s="1"/>
      <c r="K264" s="1"/>
      <c r="L264" s="1"/>
      <c r="M264" s="1"/>
      <c r="N264" s="1"/>
      <c r="O264" s="1"/>
      <c r="P264" s="1"/>
      <c r="Q264" s="382"/>
      <c r="R264" s="730"/>
      <c r="S264" s="742"/>
      <c r="T264" s="742"/>
      <c r="U264" s="742"/>
    </row>
    <row r="265" spans="1:21" ht="12" customHeight="1" thickBot="1" x14ac:dyDescent="0.25">
      <c r="A265" s="74"/>
      <c r="B265" s="90">
        <v>635006</v>
      </c>
      <c r="C265" s="104" t="s">
        <v>144</v>
      </c>
      <c r="D265" s="1"/>
      <c r="E265" s="215"/>
      <c r="F265" s="626"/>
      <c r="G265" s="665">
        <v>0</v>
      </c>
      <c r="H265" s="643">
        <v>0</v>
      </c>
      <c r="I265" s="1"/>
      <c r="J265" s="1"/>
      <c r="K265" s="1"/>
      <c r="L265" s="1"/>
      <c r="M265" s="1"/>
      <c r="N265" s="1"/>
      <c r="O265" s="1"/>
      <c r="P265" s="1"/>
      <c r="Q265" s="394">
        <v>0</v>
      </c>
      <c r="R265" s="731">
        <v>4000</v>
      </c>
      <c r="S265" s="742">
        <v>0</v>
      </c>
      <c r="T265" s="742">
        <v>0</v>
      </c>
      <c r="U265" s="742">
        <v>0</v>
      </c>
    </row>
    <row r="266" spans="1:21" ht="12" customHeight="1" thickBot="1" x14ac:dyDescent="0.3">
      <c r="A266" s="33"/>
      <c r="B266" s="80">
        <v>637</v>
      </c>
      <c r="C266" s="109" t="s">
        <v>26</v>
      </c>
      <c r="D266" s="206">
        <f t="shared" ref="D266" si="29">D268+D269+D270</f>
        <v>0</v>
      </c>
      <c r="E266" s="269"/>
      <c r="F266" s="299"/>
      <c r="G266" s="634"/>
      <c r="H266" s="644"/>
      <c r="I266" s="1"/>
      <c r="J266" s="1"/>
      <c r="K266" s="1"/>
      <c r="L266" s="1"/>
      <c r="M266" s="1"/>
      <c r="N266" s="1"/>
      <c r="O266" s="1"/>
      <c r="P266" s="1"/>
      <c r="Q266" s="383"/>
      <c r="R266" s="730"/>
      <c r="S266" s="742"/>
      <c r="T266" s="742"/>
      <c r="U266" s="742"/>
    </row>
    <row r="267" spans="1:21" ht="12" customHeight="1" x14ac:dyDescent="0.2">
      <c r="A267" s="158"/>
      <c r="B267" s="77"/>
      <c r="C267" s="130"/>
      <c r="D267" s="1"/>
      <c r="E267" s="212"/>
      <c r="F267" s="453"/>
      <c r="G267" s="474"/>
      <c r="H267" s="454"/>
      <c r="I267" s="1"/>
      <c r="J267" s="1"/>
      <c r="K267" s="1"/>
      <c r="L267" s="1"/>
      <c r="M267" s="1"/>
      <c r="N267" s="1"/>
      <c r="O267" s="1"/>
      <c r="P267" s="1"/>
      <c r="Q267" s="382"/>
      <c r="R267" s="730"/>
      <c r="S267" s="742"/>
      <c r="T267" s="742"/>
      <c r="U267" s="742"/>
    </row>
    <row r="268" spans="1:21" ht="12" customHeight="1" x14ac:dyDescent="0.2">
      <c r="A268" s="40"/>
      <c r="B268" s="88">
        <v>637001</v>
      </c>
      <c r="C268" s="102" t="s">
        <v>248</v>
      </c>
      <c r="D268" s="1"/>
      <c r="E268" s="210"/>
      <c r="F268" s="386"/>
      <c r="G268" s="663">
        <v>0</v>
      </c>
      <c r="H268" s="642">
        <v>0</v>
      </c>
      <c r="I268" s="1"/>
      <c r="J268" s="1"/>
      <c r="K268" s="1"/>
      <c r="L268" s="1"/>
      <c r="M268" s="1"/>
      <c r="N268" s="1"/>
      <c r="O268" s="1"/>
      <c r="P268" s="1"/>
      <c r="Q268" s="395">
        <v>0</v>
      </c>
      <c r="R268" s="719">
        <v>0</v>
      </c>
      <c r="S268" s="742">
        <v>0</v>
      </c>
      <c r="T268" s="742">
        <v>0</v>
      </c>
      <c r="U268" s="742">
        <v>0</v>
      </c>
    </row>
    <row r="269" spans="1:21" ht="12" customHeight="1" x14ac:dyDescent="0.2">
      <c r="A269" s="148"/>
      <c r="B269" s="60">
        <v>637004</v>
      </c>
      <c r="C269" s="103" t="s">
        <v>289</v>
      </c>
      <c r="D269" s="1"/>
      <c r="E269" s="210"/>
      <c r="F269" s="386"/>
      <c r="G269" s="635">
        <v>372.97</v>
      </c>
      <c r="H269" s="642">
        <v>1000</v>
      </c>
      <c r="I269" s="1"/>
      <c r="J269" s="1"/>
      <c r="K269" s="1"/>
      <c r="L269" s="1"/>
      <c r="M269" s="1"/>
      <c r="N269" s="1"/>
      <c r="O269" s="1"/>
      <c r="P269" s="1"/>
      <c r="Q269" s="395">
        <v>814.41</v>
      </c>
      <c r="R269" s="719">
        <v>1000</v>
      </c>
      <c r="S269" s="742">
        <v>1000</v>
      </c>
      <c r="T269" s="742">
        <v>1000</v>
      </c>
      <c r="U269" s="742">
        <v>1000</v>
      </c>
    </row>
    <row r="270" spans="1:21" ht="12" customHeight="1" thickBot="1" x14ac:dyDescent="0.25">
      <c r="A270" s="74"/>
      <c r="B270" s="89">
        <v>633016</v>
      </c>
      <c r="C270" s="104" t="s">
        <v>191</v>
      </c>
      <c r="D270" s="1"/>
      <c r="E270" s="215"/>
      <c r="F270" s="626"/>
      <c r="G270" s="633">
        <v>1750.87</v>
      </c>
      <c r="H270" s="643">
        <v>1500</v>
      </c>
      <c r="I270" s="1"/>
      <c r="J270" s="1"/>
      <c r="K270" s="1"/>
      <c r="L270" s="1"/>
      <c r="M270" s="1"/>
      <c r="N270" s="1"/>
      <c r="O270" s="1"/>
      <c r="P270" s="1"/>
      <c r="Q270" s="381">
        <v>1364.53</v>
      </c>
      <c r="R270" s="731">
        <v>2000</v>
      </c>
      <c r="S270" s="742">
        <v>2000</v>
      </c>
      <c r="T270" s="742">
        <v>2000</v>
      </c>
      <c r="U270" s="742">
        <v>2000</v>
      </c>
    </row>
    <row r="271" spans="1:21" ht="12" customHeight="1" thickBot="1" x14ac:dyDescent="0.25">
      <c r="A271" s="33" t="s">
        <v>12</v>
      </c>
      <c r="B271" s="81"/>
      <c r="C271" s="100"/>
      <c r="D271" s="1"/>
      <c r="E271" s="269"/>
      <c r="F271" s="299"/>
      <c r="G271" s="634"/>
      <c r="H271" s="646"/>
      <c r="I271" s="1"/>
      <c r="J271" s="1"/>
      <c r="K271" s="1"/>
      <c r="L271" s="1"/>
      <c r="M271" s="1"/>
      <c r="N271" s="1"/>
      <c r="O271" s="1"/>
      <c r="P271" s="1"/>
      <c r="Q271" s="396"/>
      <c r="R271" s="730"/>
      <c r="S271" s="742"/>
      <c r="T271" s="742"/>
      <c r="U271" s="742"/>
    </row>
    <row r="272" spans="1:21" ht="12" customHeight="1" thickBot="1" x14ac:dyDescent="0.3">
      <c r="A272" s="33"/>
      <c r="B272" s="81">
        <v>630</v>
      </c>
      <c r="C272" s="162" t="s">
        <v>3</v>
      </c>
      <c r="D272" s="206">
        <f t="shared" ref="D272" si="30">D274+D275+D276</f>
        <v>0</v>
      </c>
      <c r="E272" s="269"/>
      <c r="F272" s="299"/>
      <c r="G272" s="634"/>
      <c r="H272" s="646"/>
      <c r="I272" s="1"/>
      <c r="J272" s="1"/>
      <c r="K272" s="1"/>
      <c r="L272" s="1"/>
      <c r="M272" s="1"/>
      <c r="N272" s="1"/>
      <c r="O272" s="1"/>
      <c r="P272" s="1"/>
      <c r="Q272" s="383"/>
      <c r="R272" s="730"/>
      <c r="S272" s="742"/>
      <c r="T272" s="742"/>
      <c r="U272" s="742"/>
    </row>
    <row r="273" spans="1:21" ht="12" customHeight="1" x14ac:dyDescent="0.2">
      <c r="A273" s="40"/>
      <c r="B273" s="173"/>
      <c r="C273" s="105"/>
      <c r="D273" s="1"/>
      <c r="E273" s="212"/>
      <c r="F273" s="453"/>
      <c r="G273" s="474"/>
      <c r="H273" s="454"/>
      <c r="I273" s="1"/>
      <c r="J273" s="1"/>
      <c r="K273" s="1"/>
      <c r="L273" s="1"/>
      <c r="M273" s="1"/>
      <c r="N273" s="1"/>
      <c r="O273" s="1"/>
      <c r="P273" s="1"/>
      <c r="Q273" s="382"/>
      <c r="R273" s="730"/>
      <c r="S273" s="742"/>
      <c r="T273" s="742"/>
      <c r="U273" s="742"/>
    </row>
    <row r="274" spans="1:21" ht="12" customHeight="1" outlineLevel="1" x14ac:dyDescent="0.2">
      <c r="A274" s="145"/>
      <c r="B274" s="38">
        <v>633006</v>
      </c>
      <c r="C274" s="108" t="s">
        <v>88</v>
      </c>
      <c r="D274" s="1"/>
      <c r="E274" s="210"/>
      <c r="F274" s="386"/>
      <c r="G274" s="663">
        <v>0</v>
      </c>
      <c r="H274" s="642">
        <v>0</v>
      </c>
      <c r="I274" s="1"/>
      <c r="J274" s="1"/>
      <c r="K274" s="1"/>
      <c r="L274" s="1"/>
      <c r="M274" s="1"/>
      <c r="N274" s="1"/>
      <c r="O274" s="1"/>
      <c r="P274" s="1"/>
      <c r="Q274" s="395">
        <v>14</v>
      </c>
      <c r="R274" s="719">
        <v>0</v>
      </c>
      <c r="S274" s="742">
        <v>0</v>
      </c>
      <c r="T274" s="742">
        <v>0</v>
      </c>
      <c r="U274" s="742">
        <v>0</v>
      </c>
    </row>
    <row r="275" spans="1:21" ht="12" customHeight="1" outlineLevel="1" x14ac:dyDescent="0.2">
      <c r="A275" s="145"/>
      <c r="B275" s="38">
        <v>635004</v>
      </c>
      <c r="C275" s="108" t="s">
        <v>192</v>
      </c>
      <c r="D275" s="1"/>
      <c r="E275" s="210"/>
      <c r="F275" s="386"/>
      <c r="G275" s="663">
        <v>0</v>
      </c>
      <c r="H275" s="642">
        <v>1000</v>
      </c>
      <c r="I275" s="1"/>
      <c r="J275" s="1"/>
      <c r="K275" s="1"/>
      <c r="L275" s="1"/>
      <c r="M275" s="1"/>
      <c r="N275" s="1"/>
      <c r="O275" s="1"/>
      <c r="P275" s="1"/>
      <c r="Q275" s="395">
        <v>146</v>
      </c>
      <c r="R275" s="718">
        <v>3500</v>
      </c>
      <c r="S275" s="742">
        <v>300</v>
      </c>
      <c r="T275" s="742">
        <v>300</v>
      </c>
      <c r="U275" s="742">
        <v>300</v>
      </c>
    </row>
    <row r="276" spans="1:21" ht="12" customHeight="1" thickBot="1" x14ac:dyDescent="0.25">
      <c r="A276" s="145"/>
      <c r="B276" s="93">
        <v>637012</v>
      </c>
      <c r="C276" s="106" t="s">
        <v>235</v>
      </c>
      <c r="D276" s="1"/>
      <c r="E276" s="210"/>
      <c r="F276" s="386"/>
      <c r="G276" s="635">
        <v>108.46</v>
      </c>
      <c r="H276" s="642">
        <v>109</v>
      </c>
      <c r="I276" s="1"/>
      <c r="J276" s="1"/>
      <c r="K276" s="1"/>
      <c r="L276" s="1"/>
      <c r="M276" s="1"/>
      <c r="N276" s="1"/>
      <c r="O276" s="1"/>
      <c r="P276" s="1"/>
      <c r="Q276" s="380">
        <v>444.22</v>
      </c>
      <c r="R276" s="731">
        <v>280</v>
      </c>
      <c r="S276" s="742">
        <v>280</v>
      </c>
      <c r="T276" s="742">
        <v>280</v>
      </c>
      <c r="U276" s="742">
        <v>280</v>
      </c>
    </row>
    <row r="277" spans="1:21" ht="12" hidden="1" customHeight="1" outlineLevel="1" x14ac:dyDescent="0.2">
      <c r="A277" s="146"/>
      <c r="B277" s="92">
        <v>635006</v>
      </c>
      <c r="C277" s="114" t="s">
        <v>65</v>
      </c>
      <c r="D277" s="1"/>
      <c r="E277" s="215"/>
      <c r="F277" s="626"/>
      <c r="G277" s="633"/>
      <c r="H277" s="643"/>
      <c r="I277" s="1"/>
      <c r="J277" s="1"/>
      <c r="K277" s="1"/>
      <c r="L277" s="1"/>
      <c r="M277" s="1"/>
      <c r="N277" s="1"/>
      <c r="O277" s="1"/>
      <c r="P277" s="1"/>
      <c r="Q277" s="381"/>
      <c r="R277" s="730"/>
      <c r="S277" s="742"/>
      <c r="T277" s="742"/>
      <c r="U277" s="742"/>
    </row>
    <row r="278" spans="1:21" ht="12" customHeight="1" collapsed="1" thickBot="1" x14ac:dyDescent="0.3">
      <c r="A278" s="33" t="s">
        <v>80</v>
      </c>
      <c r="B278" s="185"/>
      <c r="C278" s="122"/>
      <c r="D278" s="206">
        <f t="shared" ref="D278" si="31">D279+D286+D292+D296</f>
        <v>0</v>
      </c>
      <c r="E278" s="269"/>
      <c r="F278" s="299"/>
      <c r="G278" s="634"/>
      <c r="H278" s="644"/>
      <c r="I278" s="1"/>
      <c r="J278" s="1"/>
      <c r="K278" s="1"/>
      <c r="L278" s="1"/>
      <c r="M278" s="1"/>
      <c r="N278" s="1"/>
      <c r="O278" s="1"/>
      <c r="P278" s="1"/>
      <c r="Q278" s="396"/>
      <c r="R278" s="730"/>
      <c r="S278" s="742"/>
      <c r="T278" s="742"/>
      <c r="U278" s="742"/>
    </row>
    <row r="279" spans="1:21" ht="12" customHeight="1" thickBot="1" x14ac:dyDescent="0.3">
      <c r="A279" s="33"/>
      <c r="B279" s="76">
        <v>630</v>
      </c>
      <c r="C279" s="125" t="s">
        <v>3</v>
      </c>
      <c r="D279" s="206">
        <f t="shared" ref="D279" si="32">D281+D282+D283+D284+D285</f>
        <v>0</v>
      </c>
      <c r="E279" s="269"/>
      <c r="F279" s="299"/>
      <c r="G279" s="634"/>
      <c r="H279" s="644"/>
      <c r="I279" s="1"/>
      <c r="J279" s="1"/>
      <c r="K279" s="1"/>
      <c r="L279" s="1"/>
      <c r="M279" s="1"/>
      <c r="N279" s="1"/>
      <c r="O279" s="1"/>
      <c r="P279" s="1"/>
      <c r="Q279" s="383"/>
      <c r="R279" s="720"/>
      <c r="S279" s="742"/>
      <c r="T279" s="742"/>
      <c r="U279" s="742"/>
    </row>
    <row r="280" spans="1:21" ht="12" customHeight="1" x14ac:dyDescent="0.2">
      <c r="A280" s="71"/>
      <c r="B280" s="86"/>
      <c r="C280" s="126"/>
      <c r="D280" s="1"/>
      <c r="E280" s="212"/>
      <c r="F280" s="453"/>
      <c r="G280" s="474"/>
      <c r="H280" s="454"/>
      <c r="I280" s="1"/>
      <c r="J280" s="1"/>
      <c r="K280" s="1"/>
      <c r="L280" s="1"/>
      <c r="M280" s="1"/>
      <c r="N280" s="1"/>
      <c r="O280" s="1"/>
      <c r="P280" s="1"/>
      <c r="Q280" s="382"/>
      <c r="R280" s="721"/>
      <c r="S280" s="742"/>
      <c r="T280" s="742"/>
      <c r="U280" s="742"/>
    </row>
    <row r="281" spans="1:21" ht="12" customHeight="1" x14ac:dyDescent="0.2">
      <c r="A281" s="148"/>
      <c r="B281" s="93">
        <v>632001</v>
      </c>
      <c r="C281" s="103" t="s">
        <v>102</v>
      </c>
      <c r="D281" s="1"/>
      <c r="E281" s="210"/>
      <c r="F281" s="386"/>
      <c r="G281" s="635">
        <v>159.43</v>
      </c>
      <c r="H281" s="642">
        <v>216</v>
      </c>
      <c r="I281" s="1"/>
      <c r="J281" s="1"/>
      <c r="K281" s="1"/>
      <c r="L281" s="1"/>
      <c r="M281" s="1"/>
      <c r="N281" s="1"/>
      <c r="O281" s="1"/>
      <c r="P281" s="1"/>
      <c r="Q281" s="380">
        <v>224.12</v>
      </c>
      <c r="R281" s="719">
        <v>222</v>
      </c>
      <c r="S281" s="742">
        <v>222</v>
      </c>
      <c r="T281" s="742">
        <v>222</v>
      </c>
      <c r="U281" s="742">
        <v>222</v>
      </c>
    </row>
    <row r="282" spans="1:21" ht="12" customHeight="1" x14ac:dyDescent="0.2">
      <c r="A282" s="148"/>
      <c r="B282" s="93">
        <v>632002</v>
      </c>
      <c r="C282" s="103" t="s">
        <v>145</v>
      </c>
      <c r="D282" s="1"/>
      <c r="E282" s="210"/>
      <c r="F282" s="386"/>
      <c r="G282" s="635">
        <v>145.03</v>
      </c>
      <c r="H282" s="642">
        <v>168</v>
      </c>
      <c r="I282" s="1"/>
      <c r="J282" s="1"/>
      <c r="K282" s="1"/>
      <c r="L282" s="1"/>
      <c r="M282" s="1"/>
      <c r="N282" s="1"/>
      <c r="O282" s="1"/>
      <c r="P282" s="1"/>
      <c r="Q282" s="395">
        <v>199.1</v>
      </c>
      <c r="R282" s="719">
        <v>168</v>
      </c>
      <c r="S282" s="742">
        <v>168</v>
      </c>
      <c r="T282" s="742">
        <v>168</v>
      </c>
      <c r="U282" s="742">
        <v>168</v>
      </c>
    </row>
    <row r="283" spans="1:21" ht="12" customHeight="1" x14ac:dyDescent="0.2">
      <c r="A283" s="74"/>
      <c r="B283" s="183">
        <v>633004</v>
      </c>
      <c r="C283" s="104" t="s">
        <v>242</v>
      </c>
      <c r="D283" s="1"/>
      <c r="E283" s="210"/>
      <c r="F283" s="386"/>
      <c r="G283" s="663">
        <v>260</v>
      </c>
      <c r="H283" s="642">
        <v>150</v>
      </c>
      <c r="I283" s="1"/>
      <c r="J283" s="1"/>
      <c r="K283" s="1"/>
      <c r="L283" s="1"/>
      <c r="M283" s="1"/>
      <c r="N283" s="1"/>
      <c r="O283" s="1"/>
      <c r="P283" s="1"/>
      <c r="Q283" s="395">
        <v>56</v>
      </c>
      <c r="R283" s="718">
        <v>0</v>
      </c>
      <c r="S283" s="742">
        <v>0</v>
      </c>
      <c r="T283" s="742">
        <v>0</v>
      </c>
      <c r="U283" s="742">
        <v>0</v>
      </c>
    </row>
    <row r="284" spans="1:21" ht="12" customHeight="1" x14ac:dyDescent="0.2">
      <c r="A284" s="74"/>
      <c r="B284" s="183">
        <v>633006</v>
      </c>
      <c r="C284" s="104" t="s">
        <v>88</v>
      </c>
      <c r="D284" s="1"/>
      <c r="E284" s="210"/>
      <c r="F284" s="386"/>
      <c r="G284" s="635">
        <v>40.520000000000003</v>
      </c>
      <c r="H284" s="642">
        <v>500</v>
      </c>
      <c r="I284" s="1"/>
      <c r="J284" s="1"/>
      <c r="K284" s="1"/>
      <c r="L284" s="1"/>
      <c r="M284" s="1"/>
      <c r="N284" s="1"/>
      <c r="O284" s="1"/>
      <c r="P284" s="1"/>
      <c r="Q284" s="380">
        <v>25.43</v>
      </c>
      <c r="R284" s="719">
        <v>0</v>
      </c>
      <c r="S284" s="742">
        <v>0</v>
      </c>
      <c r="T284" s="742">
        <v>0</v>
      </c>
      <c r="U284" s="742">
        <v>0</v>
      </c>
    </row>
    <row r="285" spans="1:21" ht="12" customHeight="1" thickBot="1" x14ac:dyDescent="0.25">
      <c r="A285" s="74"/>
      <c r="B285" s="183">
        <v>633006</v>
      </c>
      <c r="C285" s="138" t="s">
        <v>170</v>
      </c>
      <c r="D285" s="1"/>
      <c r="E285" s="215"/>
      <c r="F285" s="626"/>
      <c r="G285" s="665">
        <v>0</v>
      </c>
      <c r="H285" s="643">
        <v>12</v>
      </c>
      <c r="I285" s="1"/>
      <c r="J285" s="1"/>
      <c r="K285" s="1"/>
      <c r="L285" s="1"/>
      <c r="M285" s="1"/>
      <c r="N285" s="1"/>
      <c r="O285" s="1"/>
      <c r="P285" s="1"/>
      <c r="Q285" s="394">
        <v>12.5</v>
      </c>
      <c r="R285" s="731">
        <v>14</v>
      </c>
      <c r="S285" s="742">
        <v>14</v>
      </c>
      <c r="T285" s="742">
        <v>14</v>
      </c>
      <c r="U285" s="742">
        <v>14</v>
      </c>
    </row>
    <row r="286" spans="1:21" ht="12" customHeight="1" thickBot="1" x14ac:dyDescent="0.25">
      <c r="A286" s="64"/>
      <c r="B286" s="76">
        <v>635</v>
      </c>
      <c r="C286" s="107" t="s">
        <v>158</v>
      </c>
      <c r="D286" s="1"/>
      <c r="E286" s="269"/>
      <c r="F286" s="299"/>
      <c r="G286" s="634"/>
      <c r="H286" s="646"/>
      <c r="I286" s="1"/>
      <c r="J286" s="1"/>
      <c r="K286" s="1"/>
      <c r="L286" s="1"/>
      <c r="M286" s="1"/>
      <c r="N286" s="1"/>
      <c r="O286" s="1"/>
      <c r="P286" s="1"/>
      <c r="Q286" s="383"/>
      <c r="R286" s="730"/>
      <c r="S286" s="742"/>
      <c r="T286" s="742"/>
      <c r="U286" s="742"/>
    </row>
    <row r="287" spans="1:21" ht="12" customHeight="1" x14ac:dyDescent="0.2">
      <c r="A287" s="40"/>
      <c r="B287" s="174"/>
      <c r="C287" s="137"/>
      <c r="D287" s="1"/>
      <c r="E287" s="212"/>
      <c r="F287" s="453"/>
      <c r="G287" s="474"/>
      <c r="H287" s="454"/>
      <c r="I287" s="1"/>
      <c r="J287" s="1"/>
      <c r="K287" s="1"/>
      <c r="L287" s="1"/>
      <c r="M287" s="1"/>
      <c r="N287" s="1"/>
      <c r="O287" s="1"/>
      <c r="P287" s="1"/>
      <c r="Q287" s="382"/>
      <c r="R287" s="724"/>
      <c r="S287" s="742"/>
      <c r="T287" s="742"/>
      <c r="U287" s="742"/>
    </row>
    <row r="288" spans="1:21" ht="12" customHeight="1" x14ac:dyDescent="0.2">
      <c r="A288" s="148"/>
      <c r="B288" s="93">
        <v>635006</v>
      </c>
      <c r="C288" s="103" t="s">
        <v>257</v>
      </c>
      <c r="D288" s="1"/>
      <c r="E288" s="210"/>
      <c r="F288" s="386"/>
      <c r="G288" s="663">
        <v>0</v>
      </c>
      <c r="H288" s="642">
        <v>1000</v>
      </c>
      <c r="I288" s="1"/>
      <c r="J288" s="1"/>
      <c r="K288" s="1"/>
      <c r="L288" s="1"/>
      <c r="M288" s="1"/>
      <c r="N288" s="1"/>
      <c r="O288" s="1"/>
      <c r="P288" s="1"/>
      <c r="Q288" s="395">
        <v>136</v>
      </c>
      <c r="R288" s="718">
        <v>1500</v>
      </c>
      <c r="S288" s="742">
        <v>500</v>
      </c>
      <c r="T288" s="742">
        <v>500</v>
      </c>
      <c r="U288" s="742">
        <v>500</v>
      </c>
    </row>
    <row r="289" spans="1:40" ht="12" hidden="1" customHeight="1" outlineLevel="1" x14ac:dyDescent="0.2">
      <c r="A289" s="145"/>
      <c r="B289" s="84" t="s">
        <v>10</v>
      </c>
      <c r="C289" s="108" t="s">
        <v>55</v>
      </c>
      <c r="D289" s="1"/>
      <c r="E289" s="210"/>
      <c r="F289" s="386"/>
      <c r="G289" s="635"/>
      <c r="H289" s="642"/>
      <c r="I289" s="1"/>
      <c r="J289" s="1"/>
      <c r="K289" s="1"/>
      <c r="L289" s="1"/>
      <c r="M289" s="1"/>
      <c r="N289" s="1"/>
      <c r="O289" s="1"/>
      <c r="P289" s="1"/>
      <c r="Q289" s="380"/>
      <c r="R289" s="721"/>
      <c r="S289" s="742"/>
      <c r="T289" s="742"/>
      <c r="U289" s="742"/>
    </row>
    <row r="290" spans="1:40" ht="12" hidden="1" customHeight="1" outlineLevel="1" x14ac:dyDescent="0.2">
      <c r="A290" s="146"/>
      <c r="B290" s="92">
        <v>632002</v>
      </c>
      <c r="C290" s="114" t="s">
        <v>56</v>
      </c>
      <c r="D290" s="1"/>
      <c r="E290" s="210"/>
      <c r="F290" s="386"/>
      <c r="G290" s="635"/>
      <c r="H290" s="642"/>
      <c r="I290" s="1"/>
      <c r="J290" s="1"/>
      <c r="K290" s="1"/>
      <c r="L290" s="1"/>
      <c r="M290" s="1"/>
      <c r="N290" s="1"/>
      <c r="O290" s="1"/>
      <c r="P290" s="1"/>
      <c r="Q290" s="380"/>
      <c r="R290" s="730"/>
      <c r="S290" s="742"/>
      <c r="T290" s="742"/>
      <c r="U290" s="742"/>
    </row>
    <row r="291" spans="1:40" ht="12" customHeight="1" outlineLevel="1" thickBot="1" x14ac:dyDescent="0.25">
      <c r="A291" s="42"/>
      <c r="B291" s="186">
        <v>635006</v>
      </c>
      <c r="C291" s="126" t="s">
        <v>176</v>
      </c>
      <c r="D291" s="1"/>
      <c r="E291" s="215"/>
      <c r="F291" s="626"/>
      <c r="G291" s="633"/>
      <c r="H291" s="643"/>
      <c r="I291" s="1"/>
      <c r="J291" s="1"/>
      <c r="K291" s="1"/>
      <c r="L291" s="1"/>
      <c r="M291" s="1"/>
      <c r="N291" s="1"/>
      <c r="O291" s="1"/>
      <c r="P291" s="1"/>
      <c r="Q291" s="381"/>
      <c r="R291" s="731"/>
      <c r="S291" s="742"/>
      <c r="T291" s="742"/>
      <c r="U291" s="742"/>
    </row>
    <row r="292" spans="1:40" ht="12" customHeight="1" outlineLevel="1" thickBot="1" x14ac:dyDescent="0.3">
      <c r="A292" s="56"/>
      <c r="B292" s="187">
        <v>637</v>
      </c>
      <c r="C292" s="109" t="s">
        <v>26</v>
      </c>
      <c r="D292" s="206">
        <f t="shared" ref="D292" si="33">D294+D295</f>
        <v>0</v>
      </c>
      <c r="E292" s="269"/>
      <c r="F292" s="299"/>
      <c r="G292" s="634"/>
      <c r="H292" s="646"/>
      <c r="I292" s="1"/>
      <c r="J292" s="1"/>
      <c r="K292" s="1"/>
      <c r="L292" s="1"/>
      <c r="M292" s="1"/>
      <c r="N292" s="1"/>
      <c r="O292" s="1"/>
      <c r="P292" s="1"/>
      <c r="Q292" s="383"/>
      <c r="R292" s="730"/>
      <c r="S292" s="742"/>
      <c r="T292" s="742"/>
      <c r="U292" s="742"/>
    </row>
    <row r="293" spans="1:40" ht="12" customHeight="1" outlineLevel="1" x14ac:dyDescent="0.25">
      <c r="A293" s="151"/>
      <c r="B293" s="188"/>
      <c r="C293" s="130"/>
      <c r="D293" s="1"/>
      <c r="E293" s="212"/>
      <c r="F293" s="453"/>
      <c r="G293" s="474"/>
      <c r="H293" s="454"/>
      <c r="I293" s="1"/>
      <c r="J293" s="1"/>
      <c r="K293" s="1"/>
      <c r="L293" s="1"/>
      <c r="M293" s="1"/>
      <c r="N293" s="1"/>
      <c r="O293" s="1"/>
      <c r="P293" s="1"/>
      <c r="Q293" s="382"/>
      <c r="R293" s="730"/>
      <c r="S293" s="742"/>
      <c r="T293" s="742"/>
      <c r="U293" s="742"/>
    </row>
    <row r="294" spans="1:40" ht="12" customHeight="1" outlineLevel="1" x14ac:dyDescent="0.2">
      <c r="A294" s="42"/>
      <c r="B294" s="87">
        <v>637004</v>
      </c>
      <c r="C294" s="116" t="s">
        <v>172</v>
      </c>
      <c r="D294" s="1"/>
      <c r="E294" s="210"/>
      <c r="F294" s="386"/>
      <c r="G294" s="663">
        <v>0</v>
      </c>
      <c r="H294" s="642">
        <v>66</v>
      </c>
      <c r="I294" s="1"/>
      <c r="J294" s="1"/>
      <c r="K294" s="1"/>
      <c r="L294" s="1"/>
      <c r="M294" s="1"/>
      <c r="N294" s="1"/>
      <c r="O294" s="1"/>
      <c r="P294" s="1"/>
      <c r="Q294" s="395">
        <v>492</v>
      </c>
      <c r="R294" s="719">
        <v>66</v>
      </c>
      <c r="S294" s="742">
        <v>33</v>
      </c>
      <c r="T294" s="742">
        <v>33</v>
      </c>
      <c r="U294" s="742">
        <v>33</v>
      </c>
    </row>
    <row r="295" spans="1:40" ht="12" customHeight="1" outlineLevel="1" thickBot="1" x14ac:dyDescent="0.25">
      <c r="A295" s="146"/>
      <c r="B295" s="90">
        <v>637015</v>
      </c>
      <c r="C295" s="104" t="s">
        <v>103</v>
      </c>
      <c r="D295" s="1"/>
      <c r="E295" s="215"/>
      <c r="F295" s="626"/>
      <c r="G295" s="633">
        <v>121.76</v>
      </c>
      <c r="H295" s="643">
        <v>122</v>
      </c>
      <c r="I295" s="1"/>
      <c r="J295" s="1"/>
      <c r="K295" s="1"/>
      <c r="L295" s="1"/>
      <c r="M295" s="1"/>
      <c r="N295" s="1"/>
      <c r="O295" s="1"/>
      <c r="P295" s="1"/>
      <c r="Q295" s="394">
        <v>121.76</v>
      </c>
      <c r="R295" s="731">
        <v>0</v>
      </c>
      <c r="S295" s="742">
        <v>0</v>
      </c>
      <c r="T295" s="742">
        <v>0</v>
      </c>
      <c r="U295" s="742">
        <v>0</v>
      </c>
    </row>
    <row r="296" spans="1:40" ht="12" customHeight="1" thickBot="1" x14ac:dyDescent="0.3">
      <c r="A296" s="56"/>
      <c r="B296" s="189">
        <v>642</v>
      </c>
      <c r="C296" s="100" t="s">
        <v>28</v>
      </c>
      <c r="D296" s="206">
        <f t="shared" ref="D296" si="34">D298+D299+D300</f>
        <v>0</v>
      </c>
      <c r="E296" s="269"/>
      <c r="F296" s="299"/>
      <c r="G296" s="634"/>
      <c r="H296" s="644"/>
      <c r="I296" s="1"/>
      <c r="J296" s="1"/>
      <c r="K296" s="1"/>
      <c r="L296" s="1"/>
      <c r="M296" s="1"/>
      <c r="N296" s="1"/>
      <c r="O296" s="1"/>
      <c r="P296" s="1"/>
      <c r="Q296" s="383"/>
      <c r="R296" s="730"/>
      <c r="S296" s="742"/>
      <c r="T296" s="742"/>
      <c r="U296" s="742"/>
    </row>
    <row r="297" spans="1:40" ht="12" customHeight="1" x14ac:dyDescent="0.2">
      <c r="A297" s="149"/>
      <c r="B297" s="190"/>
      <c r="C297" s="101"/>
      <c r="D297" s="1"/>
      <c r="E297" s="212"/>
      <c r="F297" s="453"/>
      <c r="G297" s="474"/>
      <c r="H297" s="454"/>
      <c r="I297" s="1"/>
      <c r="J297" s="1"/>
      <c r="K297" s="1"/>
      <c r="L297" s="1"/>
      <c r="M297" s="1"/>
      <c r="N297" s="1"/>
      <c r="O297" s="1"/>
      <c r="P297" s="1"/>
      <c r="Q297" s="382"/>
      <c r="R297" s="730"/>
      <c r="S297" s="742"/>
      <c r="T297" s="742"/>
      <c r="U297" s="742"/>
    </row>
    <row r="298" spans="1:40" ht="12" customHeight="1" x14ac:dyDescent="0.2">
      <c r="A298" s="145"/>
      <c r="B298" s="93">
        <v>642002</v>
      </c>
      <c r="C298" s="108" t="s">
        <v>146</v>
      </c>
      <c r="D298" s="1"/>
      <c r="E298" s="210"/>
      <c r="F298" s="386"/>
      <c r="G298" s="635">
        <v>371.81</v>
      </c>
      <c r="H298" s="642">
        <v>2250</v>
      </c>
      <c r="I298" s="1"/>
      <c r="J298" s="1"/>
      <c r="K298" s="1"/>
      <c r="L298" s="1"/>
      <c r="M298" s="1"/>
      <c r="N298" s="1"/>
      <c r="O298" s="1"/>
      <c r="P298" s="1"/>
      <c r="Q298" s="380">
        <v>1594.32</v>
      </c>
      <c r="R298" s="719">
        <v>1500</v>
      </c>
      <c r="S298" s="742">
        <v>2500</v>
      </c>
      <c r="T298" s="742">
        <v>2500</v>
      </c>
      <c r="U298" s="742">
        <v>2500</v>
      </c>
    </row>
    <row r="299" spans="1:40" ht="12" customHeight="1" x14ac:dyDescent="0.2">
      <c r="A299" s="145"/>
      <c r="B299" s="93">
        <v>642006</v>
      </c>
      <c r="C299" s="108" t="s">
        <v>250</v>
      </c>
      <c r="D299" s="1"/>
      <c r="E299" s="210"/>
      <c r="F299" s="386"/>
      <c r="G299" s="635">
        <v>974.16</v>
      </c>
      <c r="H299" s="642">
        <v>560</v>
      </c>
      <c r="I299" s="1"/>
      <c r="J299" s="1"/>
      <c r="K299" s="1"/>
      <c r="L299" s="1"/>
      <c r="M299" s="1"/>
      <c r="N299" s="1"/>
      <c r="O299" s="1"/>
      <c r="P299" s="1"/>
      <c r="Q299" s="395">
        <v>278.81</v>
      </c>
      <c r="R299" s="719">
        <v>330</v>
      </c>
      <c r="S299" s="742">
        <v>330</v>
      </c>
      <c r="T299" s="742">
        <v>330</v>
      </c>
      <c r="U299" s="742">
        <v>330</v>
      </c>
    </row>
    <row r="300" spans="1:40" ht="12" customHeight="1" thickBot="1" x14ac:dyDescent="0.25">
      <c r="A300" s="146"/>
      <c r="B300" s="183">
        <v>642007</v>
      </c>
      <c r="C300" s="114" t="s">
        <v>258</v>
      </c>
      <c r="D300" s="1"/>
      <c r="E300" s="215"/>
      <c r="F300" s="626"/>
      <c r="G300" s="665">
        <v>0</v>
      </c>
      <c r="H300" s="643">
        <v>1500</v>
      </c>
      <c r="I300" s="1"/>
      <c r="J300" s="1"/>
      <c r="K300" s="1"/>
      <c r="L300" s="1"/>
      <c r="M300" s="1"/>
      <c r="N300" s="1"/>
      <c r="O300" s="1"/>
      <c r="P300" s="1"/>
      <c r="Q300" s="394">
        <v>1500</v>
      </c>
      <c r="R300" s="731">
        <v>1500</v>
      </c>
      <c r="S300" s="742">
        <v>1500</v>
      </c>
      <c r="T300" s="742">
        <v>1500</v>
      </c>
      <c r="U300" s="742">
        <v>1500</v>
      </c>
    </row>
    <row r="301" spans="1:40" s="244" customFormat="1" ht="12" customHeight="1" thickBot="1" x14ac:dyDescent="0.3">
      <c r="A301" s="256" t="s">
        <v>117</v>
      </c>
      <c r="B301" s="408"/>
      <c r="C301" s="409"/>
      <c r="D301" s="410">
        <f t="shared" ref="D301" si="35">D302+D335</f>
        <v>0</v>
      </c>
      <c r="E301" s="247"/>
      <c r="F301" s="303"/>
      <c r="G301" s="667">
        <v>43380.69</v>
      </c>
      <c r="H301" s="410">
        <v>45479</v>
      </c>
      <c r="I301" s="405"/>
      <c r="J301" s="405"/>
      <c r="K301" s="405"/>
      <c r="L301" s="405"/>
      <c r="M301" s="405"/>
      <c r="N301" s="405"/>
      <c r="O301" s="405"/>
      <c r="P301" s="405"/>
      <c r="Q301" s="411">
        <v>44518.96</v>
      </c>
      <c r="R301" s="723">
        <v>58810</v>
      </c>
      <c r="S301" s="744"/>
      <c r="T301" s="744"/>
      <c r="U301" s="744"/>
      <c r="V301" s="264"/>
      <c r="W301" s="264"/>
      <c r="X301" s="264"/>
      <c r="Y301" s="264"/>
      <c r="Z301" s="264"/>
      <c r="AA301" s="264"/>
      <c r="AB301" s="264"/>
      <c r="AC301" s="264"/>
      <c r="AD301" s="264"/>
      <c r="AE301" s="264"/>
      <c r="AF301" s="264"/>
      <c r="AG301" s="264"/>
      <c r="AH301" s="264"/>
      <c r="AI301" s="264"/>
      <c r="AJ301" s="264"/>
      <c r="AK301" s="264"/>
      <c r="AL301" s="264"/>
      <c r="AM301" s="264"/>
      <c r="AN301" s="264"/>
    </row>
    <row r="302" spans="1:40" ht="12" customHeight="1" thickBot="1" x14ac:dyDescent="0.3">
      <c r="A302" s="71" t="s">
        <v>97</v>
      </c>
      <c r="B302" s="204" t="s">
        <v>203</v>
      </c>
      <c r="C302" s="126"/>
      <c r="D302" s="279">
        <f t="shared" ref="D302" si="36">D303+D306+D309+D320+D324</f>
        <v>0</v>
      </c>
      <c r="E302" s="274"/>
      <c r="F302" s="302"/>
      <c r="G302" s="472"/>
      <c r="H302" s="656"/>
      <c r="I302" s="1"/>
      <c r="J302" s="1"/>
      <c r="K302" s="1"/>
      <c r="L302" s="1"/>
      <c r="M302" s="1"/>
      <c r="N302" s="1"/>
      <c r="O302" s="1"/>
      <c r="P302" s="1"/>
      <c r="Q302" s="407"/>
      <c r="R302" s="730"/>
      <c r="S302" s="742"/>
      <c r="T302" s="742"/>
      <c r="U302" s="742"/>
    </row>
    <row r="303" spans="1:40" ht="12" customHeight="1" thickBot="1" x14ac:dyDescent="0.3">
      <c r="A303" s="36"/>
      <c r="B303" s="76">
        <v>610</v>
      </c>
      <c r="C303" s="109" t="s">
        <v>127</v>
      </c>
      <c r="D303" s="1"/>
      <c r="E303" s="269"/>
      <c r="F303" s="299"/>
      <c r="G303" s="634"/>
      <c r="H303" s="644"/>
      <c r="I303" s="1"/>
      <c r="J303" s="1"/>
      <c r="K303" s="1"/>
      <c r="L303" s="1"/>
      <c r="M303" s="1"/>
      <c r="N303" s="1"/>
      <c r="O303" s="1"/>
      <c r="P303" s="1"/>
      <c r="Q303" s="383"/>
      <c r="R303" s="730"/>
      <c r="S303" s="742"/>
      <c r="T303" s="742"/>
      <c r="U303" s="742"/>
    </row>
    <row r="304" spans="1:40" ht="12" customHeight="1" x14ac:dyDescent="0.2">
      <c r="A304" s="40"/>
      <c r="B304" s="83"/>
      <c r="C304" s="111"/>
      <c r="D304" s="1"/>
      <c r="E304" s="212"/>
      <c r="F304" s="453"/>
      <c r="G304" s="474"/>
      <c r="H304" s="454"/>
      <c r="I304" s="1"/>
      <c r="J304" s="1"/>
      <c r="K304" s="1"/>
      <c r="L304" s="1"/>
      <c r="M304" s="1"/>
      <c r="N304" s="1"/>
      <c r="O304" s="1"/>
      <c r="P304" s="1"/>
      <c r="Q304" s="382"/>
      <c r="R304" s="730"/>
      <c r="S304" s="742"/>
      <c r="T304" s="742"/>
      <c r="U304" s="742"/>
    </row>
    <row r="305" spans="1:21" ht="12" customHeight="1" thickBot="1" x14ac:dyDescent="0.35">
      <c r="A305" s="145"/>
      <c r="B305" s="93">
        <v>610</v>
      </c>
      <c r="C305" s="167" t="s">
        <v>229</v>
      </c>
      <c r="D305" s="1"/>
      <c r="E305" s="215"/>
      <c r="F305" s="626"/>
      <c r="G305" s="633">
        <v>22602.36</v>
      </c>
      <c r="H305" s="643">
        <v>25308</v>
      </c>
      <c r="I305" s="1"/>
      <c r="J305" s="1"/>
      <c r="K305" s="1"/>
      <c r="L305" s="1"/>
      <c r="M305" s="1"/>
      <c r="N305" s="1"/>
      <c r="O305" s="1"/>
      <c r="P305" s="1"/>
      <c r="Q305" s="381">
        <v>25659.75</v>
      </c>
      <c r="R305" s="731">
        <v>28043</v>
      </c>
      <c r="S305" s="742">
        <v>31000</v>
      </c>
      <c r="T305" s="742">
        <v>31000</v>
      </c>
      <c r="U305" s="742">
        <v>31000</v>
      </c>
    </row>
    <row r="306" spans="1:21" ht="12" customHeight="1" thickBot="1" x14ac:dyDescent="0.35">
      <c r="A306" s="70"/>
      <c r="B306" s="76">
        <v>620</v>
      </c>
      <c r="C306" s="169" t="s">
        <v>159</v>
      </c>
      <c r="D306" s="1"/>
      <c r="E306" s="269"/>
      <c r="F306" s="299"/>
      <c r="G306" s="634"/>
      <c r="H306" s="644"/>
      <c r="I306" s="1"/>
      <c r="J306" s="1"/>
      <c r="K306" s="1"/>
      <c r="L306" s="1"/>
      <c r="M306" s="1"/>
      <c r="N306" s="1"/>
      <c r="O306" s="1"/>
      <c r="P306" s="1"/>
      <c r="Q306" s="383"/>
      <c r="R306" s="730"/>
      <c r="S306" s="742"/>
      <c r="T306" s="742"/>
      <c r="U306" s="742"/>
    </row>
    <row r="307" spans="1:21" ht="12" customHeight="1" x14ac:dyDescent="0.3">
      <c r="A307" s="149"/>
      <c r="B307" s="191"/>
      <c r="C307" s="170"/>
      <c r="D307" s="1"/>
      <c r="E307" s="212"/>
      <c r="F307" s="453"/>
      <c r="G307" s="474"/>
      <c r="H307" s="454"/>
      <c r="I307" s="1"/>
      <c r="J307" s="1"/>
      <c r="K307" s="1"/>
      <c r="L307" s="1"/>
      <c r="M307" s="1"/>
      <c r="N307" s="1"/>
      <c r="O307" s="1"/>
      <c r="P307" s="1"/>
      <c r="Q307" s="382"/>
      <c r="R307" s="730"/>
      <c r="S307" s="742"/>
      <c r="T307" s="742"/>
      <c r="U307" s="742"/>
    </row>
    <row r="308" spans="1:21" ht="12" customHeight="1" thickBot="1" x14ac:dyDescent="0.35">
      <c r="A308" s="145"/>
      <c r="B308" s="93">
        <v>620</v>
      </c>
      <c r="C308" s="167" t="s">
        <v>230</v>
      </c>
      <c r="D308" s="1"/>
      <c r="E308" s="215"/>
      <c r="F308" s="626"/>
      <c r="G308" s="633">
        <v>7690.53</v>
      </c>
      <c r="H308" s="643">
        <v>8720</v>
      </c>
      <c r="I308" s="1"/>
      <c r="J308" s="1"/>
      <c r="K308" s="1"/>
      <c r="L308" s="1"/>
      <c r="M308" s="1"/>
      <c r="N308" s="1"/>
      <c r="O308" s="1"/>
      <c r="P308" s="1"/>
      <c r="Q308" s="381">
        <v>8840.65</v>
      </c>
      <c r="R308" s="731">
        <v>9800</v>
      </c>
      <c r="S308" s="742">
        <v>10800</v>
      </c>
      <c r="T308" s="742">
        <v>10800</v>
      </c>
      <c r="U308" s="742">
        <v>10800</v>
      </c>
    </row>
    <row r="309" spans="1:21" ht="12" customHeight="1" thickBot="1" x14ac:dyDescent="0.35">
      <c r="A309" s="70"/>
      <c r="B309" s="76">
        <v>630</v>
      </c>
      <c r="C309" s="169" t="s">
        <v>3</v>
      </c>
      <c r="D309" s="206">
        <f t="shared" ref="D309" si="37">D311+D312+D313+D315+D316+D317+D318+D319</f>
        <v>0</v>
      </c>
      <c r="E309" s="269"/>
      <c r="F309" s="299"/>
      <c r="G309" s="634"/>
      <c r="H309" s="644"/>
      <c r="I309" s="1"/>
      <c r="J309" s="1"/>
      <c r="K309" s="1"/>
      <c r="L309" s="1"/>
      <c r="M309" s="1"/>
      <c r="N309" s="1"/>
      <c r="O309" s="1"/>
      <c r="P309" s="1"/>
      <c r="Q309" s="383"/>
      <c r="R309" s="730"/>
      <c r="S309" s="742"/>
      <c r="T309" s="742"/>
      <c r="U309" s="742"/>
    </row>
    <row r="310" spans="1:21" ht="12" customHeight="1" x14ac:dyDescent="0.3">
      <c r="A310" s="149"/>
      <c r="B310" s="191"/>
      <c r="C310" s="170"/>
      <c r="D310" s="1"/>
      <c r="E310" s="212"/>
      <c r="F310" s="453"/>
      <c r="G310" s="474"/>
      <c r="H310" s="454"/>
      <c r="I310" s="1"/>
      <c r="J310" s="1"/>
      <c r="K310" s="1"/>
      <c r="L310" s="1"/>
      <c r="M310" s="1"/>
      <c r="N310" s="1"/>
      <c r="O310" s="1"/>
      <c r="P310" s="1"/>
      <c r="Q310" s="398"/>
      <c r="R310" s="730"/>
      <c r="S310" s="742"/>
      <c r="T310" s="742"/>
      <c r="U310" s="742"/>
    </row>
    <row r="311" spans="1:21" ht="12" customHeight="1" x14ac:dyDescent="0.3">
      <c r="A311" s="145"/>
      <c r="B311" s="93">
        <v>632001</v>
      </c>
      <c r="C311" s="167" t="s">
        <v>121</v>
      </c>
      <c r="D311" s="1"/>
      <c r="E311" s="210"/>
      <c r="F311" s="386"/>
      <c r="G311" s="663">
        <v>2640.2</v>
      </c>
      <c r="H311" s="642">
        <v>2600</v>
      </c>
      <c r="I311" s="1"/>
      <c r="J311" s="1"/>
      <c r="K311" s="1"/>
      <c r="L311" s="1"/>
      <c r="M311" s="1"/>
      <c r="N311" s="1"/>
      <c r="O311" s="1"/>
      <c r="P311" s="1"/>
      <c r="Q311" s="406">
        <v>1937.65</v>
      </c>
      <c r="R311" s="719">
        <v>3677</v>
      </c>
      <c r="S311" s="742">
        <v>3000</v>
      </c>
      <c r="T311" s="742">
        <v>3000</v>
      </c>
      <c r="U311" s="742">
        <v>3000</v>
      </c>
    </row>
    <row r="312" spans="1:21" ht="12" customHeight="1" x14ac:dyDescent="0.3">
      <c r="A312" s="145"/>
      <c r="B312" s="93">
        <v>632002</v>
      </c>
      <c r="C312" s="167" t="s">
        <v>56</v>
      </c>
      <c r="D312" s="1"/>
      <c r="E312" s="210"/>
      <c r="F312" s="386"/>
      <c r="G312" s="635">
        <v>294.14</v>
      </c>
      <c r="H312" s="642">
        <v>300</v>
      </c>
      <c r="I312" s="1"/>
      <c r="J312" s="1"/>
      <c r="K312" s="1"/>
      <c r="L312" s="1"/>
      <c r="M312" s="1"/>
      <c r="N312" s="1"/>
      <c r="O312" s="1"/>
      <c r="P312" s="1"/>
      <c r="Q312" s="406">
        <v>303.45999999999998</v>
      </c>
      <c r="R312" s="719">
        <v>300</v>
      </c>
      <c r="S312" s="742">
        <v>300</v>
      </c>
      <c r="T312" s="742">
        <v>300</v>
      </c>
      <c r="U312" s="742">
        <v>300</v>
      </c>
    </row>
    <row r="313" spans="1:21" ht="12" customHeight="1" x14ac:dyDescent="0.3">
      <c r="A313" s="145"/>
      <c r="B313" s="93">
        <v>632003</v>
      </c>
      <c r="C313" s="167" t="s">
        <v>99</v>
      </c>
      <c r="D313" s="1"/>
      <c r="E313" s="210"/>
      <c r="F313" s="386"/>
      <c r="G313" s="635">
        <v>21.79</v>
      </c>
      <c r="H313" s="642">
        <v>50</v>
      </c>
      <c r="I313" s="1"/>
      <c r="J313" s="1"/>
      <c r="K313" s="1"/>
      <c r="L313" s="1"/>
      <c r="M313" s="1"/>
      <c r="N313" s="1"/>
      <c r="O313" s="1"/>
      <c r="P313" s="1"/>
      <c r="Q313" s="413">
        <v>0</v>
      </c>
      <c r="R313" s="718">
        <v>50</v>
      </c>
      <c r="S313" s="742">
        <v>50</v>
      </c>
      <c r="T313" s="742">
        <v>50</v>
      </c>
      <c r="U313" s="742">
        <v>50</v>
      </c>
    </row>
    <row r="314" spans="1:21" ht="12" customHeight="1" x14ac:dyDescent="0.3">
      <c r="A314" s="145"/>
      <c r="B314" s="93">
        <v>633001</v>
      </c>
      <c r="C314" s="167" t="s">
        <v>246</v>
      </c>
      <c r="D314" s="1"/>
      <c r="E314" s="210"/>
      <c r="F314" s="386"/>
      <c r="G314" s="635"/>
      <c r="H314" s="642"/>
      <c r="I314" s="1"/>
      <c r="J314" s="1"/>
      <c r="K314" s="1"/>
      <c r="L314" s="1"/>
      <c r="M314" s="1"/>
      <c r="N314" s="1"/>
      <c r="O314" s="1"/>
      <c r="P314" s="1"/>
      <c r="Q314" s="406"/>
      <c r="R314" s="718"/>
      <c r="S314" s="742"/>
      <c r="T314" s="742"/>
      <c r="U314" s="742"/>
    </row>
    <row r="315" spans="1:21" ht="12" customHeight="1" x14ac:dyDescent="0.3">
      <c r="A315" s="145"/>
      <c r="B315" s="93">
        <v>633002</v>
      </c>
      <c r="C315" s="167" t="s">
        <v>215</v>
      </c>
      <c r="D315" s="1"/>
      <c r="E315" s="210"/>
      <c r="F315" s="386"/>
      <c r="G315" s="663">
        <v>0</v>
      </c>
      <c r="H315" s="642">
        <v>0</v>
      </c>
      <c r="I315" s="1"/>
      <c r="J315" s="1"/>
      <c r="K315" s="1"/>
      <c r="L315" s="1"/>
      <c r="M315" s="1"/>
      <c r="N315" s="1"/>
      <c r="O315" s="1"/>
      <c r="P315" s="1"/>
      <c r="Q315" s="413">
        <v>0</v>
      </c>
      <c r="R315" s="721">
        <v>0</v>
      </c>
      <c r="S315" s="742">
        <v>0</v>
      </c>
      <c r="T315" s="742">
        <v>0</v>
      </c>
      <c r="U315" s="742">
        <v>0</v>
      </c>
    </row>
    <row r="316" spans="1:21" ht="12" customHeight="1" x14ac:dyDescent="0.3">
      <c r="A316" s="145"/>
      <c r="B316" s="93">
        <v>633006</v>
      </c>
      <c r="C316" s="167" t="s">
        <v>166</v>
      </c>
      <c r="D316" s="1"/>
      <c r="E316" s="210"/>
      <c r="F316" s="386"/>
      <c r="G316" s="663">
        <v>977</v>
      </c>
      <c r="H316" s="642">
        <v>1500</v>
      </c>
      <c r="I316" s="1"/>
      <c r="J316" s="1"/>
      <c r="K316" s="1"/>
      <c r="L316" s="1"/>
      <c r="M316" s="1"/>
      <c r="N316" s="1"/>
      <c r="O316" s="1"/>
      <c r="P316" s="1"/>
      <c r="Q316" s="413">
        <v>1304</v>
      </c>
      <c r="R316" s="719">
        <v>1300</v>
      </c>
      <c r="S316" s="742">
        <v>1300</v>
      </c>
      <c r="T316" s="742">
        <v>1300</v>
      </c>
      <c r="U316" s="742">
        <v>1300</v>
      </c>
    </row>
    <row r="317" spans="1:21" ht="12" customHeight="1" thickBot="1" x14ac:dyDescent="0.35">
      <c r="A317" s="194"/>
      <c r="B317" s="197">
        <v>633006</v>
      </c>
      <c r="C317" s="350" t="s">
        <v>58</v>
      </c>
      <c r="D317" s="280"/>
      <c r="E317" s="273"/>
      <c r="F317" s="301"/>
      <c r="G317" s="640">
        <v>382.48</v>
      </c>
      <c r="H317" s="651">
        <v>500</v>
      </c>
      <c r="I317" s="280"/>
      <c r="J317" s="280"/>
      <c r="K317" s="280"/>
      <c r="L317" s="280"/>
      <c r="M317" s="280"/>
      <c r="N317" s="280"/>
      <c r="O317" s="280"/>
      <c r="P317" s="280"/>
      <c r="Q317" s="399">
        <v>138.66</v>
      </c>
      <c r="R317" s="731">
        <v>200</v>
      </c>
      <c r="S317" s="742">
        <v>500</v>
      </c>
      <c r="T317" s="742">
        <v>500</v>
      </c>
      <c r="U317" s="742">
        <v>500</v>
      </c>
    </row>
    <row r="318" spans="1:21" ht="12" customHeight="1" x14ac:dyDescent="0.3">
      <c r="A318" s="348"/>
      <c r="B318" s="351">
        <v>633010</v>
      </c>
      <c r="C318" s="352" t="s">
        <v>189</v>
      </c>
      <c r="D318" s="345"/>
      <c r="E318" s="272"/>
      <c r="F318" s="300"/>
      <c r="G318" s="666">
        <v>25.3</v>
      </c>
      <c r="H318" s="645">
        <v>100</v>
      </c>
      <c r="I318" s="345"/>
      <c r="J318" s="345"/>
      <c r="K318" s="345"/>
      <c r="L318" s="345"/>
      <c r="M318" s="345"/>
      <c r="N318" s="345"/>
      <c r="O318" s="345"/>
      <c r="P318" s="345"/>
      <c r="Q318" s="397">
        <v>26.08</v>
      </c>
      <c r="R318" s="730">
        <v>50</v>
      </c>
      <c r="S318" s="742">
        <v>50</v>
      </c>
      <c r="T318" s="742">
        <v>50</v>
      </c>
      <c r="U318" s="742">
        <v>50</v>
      </c>
    </row>
    <row r="319" spans="1:21" ht="12" customHeight="1" thickBot="1" x14ac:dyDescent="0.35">
      <c r="A319" s="146"/>
      <c r="B319" s="183">
        <v>633011</v>
      </c>
      <c r="C319" s="168" t="s">
        <v>132</v>
      </c>
      <c r="D319" s="1"/>
      <c r="E319" s="215"/>
      <c r="F319" s="626"/>
      <c r="G319" s="633">
        <v>38.049999999999997</v>
      </c>
      <c r="H319" s="643">
        <v>65</v>
      </c>
      <c r="I319" s="1"/>
      <c r="J319" s="1"/>
      <c r="K319" s="1"/>
      <c r="L319" s="1"/>
      <c r="M319" s="1"/>
      <c r="N319" s="1"/>
      <c r="O319" s="1"/>
      <c r="P319" s="1"/>
      <c r="Q319" s="394">
        <v>78.13</v>
      </c>
      <c r="R319" s="731">
        <v>80</v>
      </c>
      <c r="S319" s="742">
        <v>80</v>
      </c>
      <c r="T319" s="742">
        <v>80</v>
      </c>
      <c r="U319" s="742">
        <v>80</v>
      </c>
    </row>
    <row r="320" spans="1:21" ht="12" customHeight="1" thickBot="1" x14ac:dyDescent="0.35">
      <c r="A320" s="56"/>
      <c r="B320" s="76">
        <v>635</v>
      </c>
      <c r="C320" s="169" t="s">
        <v>160</v>
      </c>
      <c r="D320" s="206">
        <f t="shared" ref="D320" si="38">D322+D323</f>
        <v>0</v>
      </c>
      <c r="E320" s="269"/>
      <c r="F320" s="299"/>
      <c r="G320" s="634"/>
      <c r="H320" s="644"/>
      <c r="I320" s="1"/>
      <c r="J320" s="1"/>
      <c r="K320" s="1"/>
      <c r="L320" s="1"/>
      <c r="M320" s="1"/>
      <c r="N320" s="1"/>
      <c r="O320" s="1"/>
      <c r="P320" s="1"/>
      <c r="Q320" s="383"/>
      <c r="R320" s="720"/>
      <c r="S320" s="742"/>
      <c r="T320" s="742"/>
      <c r="U320" s="742"/>
    </row>
    <row r="321" spans="1:21" ht="12" customHeight="1" x14ac:dyDescent="0.3">
      <c r="A321" s="149"/>
      <c r="B321" s="191"/>
      <c r="C321" s="170"/>
      <c r="D321" s="1"/>
      <c r="E321" s="212"/>
      <c r="F321" s="453"/>
      <c r="G321" s="474"/>
      <c r="H321" s="454"/>
      <c r="I321" s="1"/>
      <c r="J321" s="1"/>
      <c r="K321" s="1"/>
      <c r="L321" s="1"/>
      <c r="M321" s="1"/>
      <c r="N321" s="1"/>
      <c r="O321" s="1"/>
      <c r="P321" s="1"/>
      <c r="Q321" s="382"/>
      <c r="R321" s="721"/>
      <c r="S321" s="742"/>
      <c r="T321" s="742"/>
      <c r="U321" s="742"/>
    </row>
    <row r="322" spans="1:21" ht="12" customHeight="1" x14ac:dyDescent="0.3">
      <c r="A322" s="42"/>
      <c r="B322" s="192">
        <v>635004</v>
      </c>
      <c r="C322" s="171" t="s">
        <v>197</v>
      </c>
      <c r="D322" s="1"/>
      <c r="E322" s="210"/>
      <c r="F322" s="386"/>
      <c r="G322" s="663">
        <v>0</v>
      </c>
      <c r="H322" s="642">
        <v>0</v>
      </c>
      <c r="I322" s="1"/>
      <c r="J322" s="1"/>
      <c r="K322" s="1"/>
      <c r="L322" s="1"/>
      <c r="M322" s="1"/>
      <c r="N322" s="1"/>
      <c r="O322" s="1"/>
      <c r="P322" s="1"/>
      <c r="Q322" s="395">
        <v>0</v>
      </c>
      <c r="R322" s="719">
        <v>200</v>
      </c>
      <c r="S322" s="742">
        <v>200</v>
      </c>
      <c r="T322" s="742">
        <v>200</v>
      </c>
      <c r="U322" s="742">
        <v>200</v>
      </c>
    </row>
    <row r="323" spans="1:21" ht="12" customHeight="1" thickBot="1" x14ac:dyDescent="0.35">
      <c r="A323" s="194"/>
      <c r="B323" s="201">
        <v>635006</v>
      </c>
      <c r="C323" s="202" t="s">
        <v>165</v>
      </c>
      <c r="D323" s="1"/>
      <c r="E323" s="210"/>
      <c r="F323" s="386"/>
      <c r="G323" s="640">
        <v>5565.36</v>
      </c>
      <c r="H323" s="643">
        <v>3300</v>
      </c>
      <c r="I323" s="1"/>
      <c r="J323" s="1"/>
      <c r="K323" s="1"/>
      <c r="L323" s="1"/>
      <c r="M323" s="1"/>
      <c r="N323" s="1"/>
      <c r="O323" s="1"/>
      <c r="P323" s="1"/>
      <c r="Q323" s="394">
        <v>3205.21</v>
      </c>
      <c r="R323" s="731">
        <v>12300</v>
      </c>
      <c r="S323" s="742">
        <v>2500</v>
      </c>
      <c r="T323" s="742">
        <v>2500</v>
      </c>
      <c r="U323" s="742">
        <v>2500</v>
      </c>
    </row>
    <row r="324" spans="1:21" ht="12" customHeight="1" thickBot="1" x14ac:dyDescent="0.35">
      <c r="A324" s="198"/>
      <c r="B324" s="199">
        <v>637</v>
      </c>
      <c r="C324" s="200" t="s">
        <v>26</v>
      </c>
      <c r="D324" s="206">
        <f t="shared" ref="D324" si="39">D326+D328+D329+D330+D332+D334</f>
        <v>0</v>
      </c>
      <c r="E324" s="274"/>
      <c r="F324" s="302"/>
      <c r="G324" s="477"/>
      <c r="H324" s="644"/>
      <c r="I324" s="1"/>
      <c r="J324" s="1"/>
      <c r="K324" s="1"/>
      <c r="L324" s="1"/>
      <c r="M324" s="1"/>
      <c r="N324" s="1"/>
      <c r="O324" s="1"/>
      <c r="P324" s="1"/>
      <c r="Q324" s="383"/>
      <c r="R324" s="730"/>
      <c r="S324" s="742"/>
      <c r="T324" s="742"/>
      <c r="U324" s="742"/>
    </row>
    <row r="325" spans="1:21" ht="12" customHeight="1" x14ac:dyDescent="0.3">
      <c r="A325" s="149"/>
      <c r="B325" s="191"/>
      <c r="C325" s="172"/>
      <c r="D325" s="1"/>
      <c r="E325" s="212"/>
      <c r="F325" s="453"/>
      <c r="G325" s="474"/>
      <c r="H325" s="454"/>
      <c r="I325" s="1"/>
      <c r="J325" s="1"/>
      <c r="K325" s="1"/>
      <c r="L325" s="1"/>
      <c r="M325" s="1"/>
      <c r="N325" s="1"/>
      <c r="O325" s="1"/>
      <c r="P325" s="1"/>
      <c r="Q325" s="382"/>
      <c r="R325" s="730"/>
      <c r="S325" s="742"/>
      <c r="T325" s="742"/>
      <c r="U325" s="742"/>
    </row>
    <row r="326" spans="1:21" ht="12" customHeight="1" x14ac:dyDescent="0.3">
      <c r="A326" s="145"/>
      <c r="B326" s="93">
        <v>637001</v>
      </c>
      <c r="C326" s="167" t="s">
        <v>216</v>
      </c>
      <c r="D326" s="1"/>
      <c r="E326" s="210"/>
      <c r="F326" s="386"/>
      <c r="G326" s="663">
        <v>0</v>
      </c>
      <c r="H326" s="642">
        <v>0</v>
      </c>
      <c r="I326" s="1"/>
      <c r="J326" s="1"/>
      <c r="K326" s="1"/>
      <c r="L326" s="1"/>
      <c r="M326" s="1"/>
      <c r="N326" s="1"/>
      <c r="O326" s="1"/>
      <c r="P326" s="1"/>
      <c r="Q326" s="395">
        <v>0</v>
      </c>
      <c r="R326" s="719">
        <v>0</v>
      </c>
      <c r="S326" s="742">
        <v>100</v>
      </c>
      <c r="T326" s="742">
        <v>100</v>
      </c>
      <c r="U326" s="742">
        <v>100</v>
      </c>
    </row>
    <row r="327" spans="1:21" ht="12" customHeight="1" x14ac:dyDescent="0.3">
      <c r="A327" s="145"/>
      <c r="B327" s="93">
        <v>637004</v>
      </c>
      <c r="C327" s="167" t="s">
        <v>68</v>
      </c>
      <c r="D327" s="1"/>
      <c r="E327" s="210"/>
      <c r="F327" s="386"/>
      <c r="G327" s="635">
        <v>394.67</v>
      </c>
      <c r="H327" s="642">
        <v>150</v>
      </c>
      <c r="I327" s="1"/>
      <c r="J327" s="1"/>
      <c r="K327" s="1"/>
      <c r="L327" s="1"/>
      <c r="M327" s="1"/>
      <c r="N327" s="1"/>
      <c r="O327" s="1"/>
      <c r="P327" s="1"/>
      <c r="Q327" s="395">
        <v>168</v>
      </c>
      <c r="R327" s="719">
        <v>150</v>
      </c>
      <c r="S327" s="742">
        <v>150</v>
      </c>
      <c r="T327" s="742">
        <v>150</v>
      </c>
      <c r="U327" s="742">
        <v>150</v>
      </c>
    </row>
    <row r="328" spans="1:21" ht="12" customHeight="1" x14ac:dyDescent="0.3">
      <c r="A328" s="145"/>
      <c r="B328" s="93">
        <v>637014</v>
      </c>
      <c r="C328" s="167" t="s">
        <v>193</v>
      </c>
      <c r="D328" s="1"/>
      <c r="E328" s="210"/>
      <c r="F328" s="386"/>
      <c r="G328" s="635">
        <v>2285.15</v>
      </c>
      <c r="H328" s="642">
        <v>2300</v>
      </c>
      <c r="I328" s="1"/>
      <c r="J328" s="1"/>
      <c r="K328" s="1"/>
      <c r="L328" s="1"/>
      <c r="M328" s="1"/>
      <c r="N328" s="1"/>
      <c r="O328" s="1"/>
      <c r="P328" s="1"/>
      <c r="Q328" s="380">
        <v>2289.6799999999998</v>
      </c>
      <c r="R328" s="719">
        <v>2300</v>
      </c>
      <c r="S328" s="742">
        <v>2300</v>
      </c>
      <c r="T328" s="742">
        <v>2300</v>
      </c>
      <c r="U328" s="742">
        <v>2300</v>
      </c>
    </row>
    <row r="329" spans="1:21" ht="12" customHeight="1" x14ac:dyDescent="0.3">
      <c r="A329" s="145"/>
      <c r="B329" s="193">
        <v>637015</v>
      </c>
      <c r="C329" s="167" t="s">
        <v>143</v>
      </c>
      <c r="D329" s="1"/>
      <c r="E329" s="210"/>
      <c r="F329" s="386"/>
      <c r="G329" s="635">
        <v>152.72999999999999</v>
      </c>
      <c r="H329" s="642">
        <v>153</v>
      </c>
      <c r="I329" s="1"/>
      <c r="J329" s="1"/>
      <c r="K329" s="1"/>
      <c r="L329" s="1"/>
      <c r="M329" s="1"/>
      <c r="N329" s="1"/>
      <c r="O329" s="1"/>
      <c r="P329" s="1"/>
      <c r="Q329" s="395">
        <v>152.72999999999999</v>
      </c>
      <c r="R329" s="719">
        <v>0</v>
      </c>
      <c r="S329" s="742">
        <v>0</v>
      </c>
      <c r="T329" s="742">
        <v>0</v>
      </c>
      <c r="U329" s="742">
        <v>0</v>
      </c>
    </row>
    <row r="330" spans="1:21" ht="12" customHeight="1" x14ac:dyDescent="0.3">
      <c r="A330" s="145"/>
      <c r="B330" s="207">
        <v>637016</v>
      </c>
      <c r="C330" s="203" t="s">
        <v>70</v>
      </c>
      <c r="D330" s="1"/>
      <c r="E330" s="210"/>
      <c r="F330" s="386"/>
      <c r="G330" s="635">
        <v>231.97</v>
      </c>
      <c r="H330" s="642">
        <v>253</v>
      </c>
      <c r="I330" s="1"/>
      <c r="J330" s="1"/>
      <c r="K330" s="1"/>
      <c r="L330" s="1"/>
      <c r="M330" s="1"/>
      <c r="N330" s="1"/>
      <c r="O330" s="1"/>
      <c r="P330" s="1"/>
      <c r="Q330" s="395">
        <v>256.77</v>
      </c>
      <c r="R330" s="718">
        <v>280</v>
      </c>
      <c r="S330" s="742">
        <v>310</v>
      </c>
      <c r="T330" s="742">
        <v>310</v>
      </c>
      <c r="U330" s="742">
        <v>310</v>
      </c>
    </row>
    <row r="331" spans="1:21" s="1" customFormat="1" ht="12" hidden="1" customHeight="1" thickBot="1" x14ac:dyDescent="0.35">
      <c r="A331" s="42"/>
      <c r="B331" s="192"/>
      <c r="C331" s="208"/>
      <c r="E331" s="210"/>
      <c r="F331" s="386"/>
      <c r="G331" s="635"/>
      <c r="H331" s="642"/>
      <c r="Q331" s="380"/>
      <c r="R331" s="721"/>
      <c r="S331" s="742"/>
      <c r="T331" s="742"/>
      <c r="U331" s="742"/>
    </row>
    <row r="332" spans="1:21" s="1" customFormat="1" ht="12" customHeight="1" x14ac:dyDescent="0.3">
      <c r="A332" s="145"/>
      <c r="B332" s="93">
        <v>633016</v>
      </c>
      <c r="C332" s="209" t="s">
        <v>129</v>
      </c>
      <c r="E332" s="210"/>
      <c r="F332" s="386"/>
      <c r="G332" s="663">
        <v>0</v>
      </c>
      <c r="H332" s="642">
        <v>100</v>
      </c>
      <c r="Q332" s="395">
        <v>0</v>
      </c>
      <c r="R332" s="718">
        <v>0</v>
      </c>
      <c r="S332" s="742">
        <v>0</v>
      </c>
      <c r="T332" s="742">
        <v>0</v>
      </c>
      <c r="U332" s="742">
        <v>0</v>
      </c>
    </row>
    <row r="333" spans="1:21" s="1" customFormat="1" ht="12" customHeight="1" x14ac:dyDescent="0.3">
      <c r="A333" s="146"/>
      <c r="B333" s="183">
        <v>642014</v>
      </c>
      <c r="C333" s="297" t="s">
        <v>252</v>
      </c>
      <c r="E333" s="215"/>
      <c r="F333" s="626"/>
      <c r="G333" s="633">
        <v>78.959999999999994</v>
      </c>
      <c r="H333" s="642">
        <v>80</v>
      </c>
      <c r="Q333" s="395">
        <v>62.94</v>
      </c>
      <c r="R333" s="721">
        <v>80</v>
      </c>
      <c r="S333" s="742">
        <v>80</v>
      </c>
      <c r="T333" s="742">
        <v>80</v>
      </c>
      <c r="U333" s="742">
        <v>80</v>
      </c>
    </row>
    <row r="334" spans="1:21" s="1" customFormat="1" ht="12" customHeight="1" thickBot="1" x14ac:dyDescent="0.35">
      <c r="A334" s="194"/>
      <c r="B334" s="201">
        <v>642015</v>
      </c>
      <c r="C334" s="202" t="s">
        <v>194</v>
      </c>
      <c r="E334" s="215"/>
      <c r="F334" s="626"/>
      <c r="G334" s="665">
        <v>0</v>
      </c>
      <c r="H334" s="643">
        <v>0</v>
      </c>
      <c r="Q334" s="381">
        <v>95.25</v>
      </c>
      <c r="R334" s="731">
        <v>0</v>
      </c>
      <c r="S334" s="742">
        <v>0</v>
      </c>
      <c r="T334" s="742">
        <v>0</v>
      </c>
      <c r="U334" s="742">
        <v>0</v>
      </c>
    </row>
    <row r="335" spans="1:21" ht="12" customHeight="1" thickBot="1" x14ac:dyDescent="0.25">
      <c r="A335" s="71" t="s">
        <v>98</v>
      </c>
      <c r="B335" s="204" t="s">
        <v>204</v>
      </c>
      <c r="C335" s="126"/>
      <c r="D335" s="1"/>
      <c r="E335" s="269"/>
      <c r="F335" s="299"/>
      <c r="G335" s="634"/>
      <c r="H335" s="646"/>
      <c r="I335" s="1"/>
      <c r="J335" s="1"/>
      <c r="K335" s="1"/>
      <c r="L335" s="1"/>
      <c r="M335" s="1"/>
      <c r="N335" s="1"/>
      <c r="O335" s="1"/>
      <c r="P335" s="1"/>
      <c r="Q335" s="383"/>
      <c r="R335" s="730"/>
      <c r="S335" s="742"/>
      <c r="T335" s="742"/>
      <c r="U335" s="742"/>
    </row>
    <row r="336" spans="1:21" ht="12" customHeight="1" thickBot="1" x14ac:dyDescent="0.25">
      <c r="A336" s="33"/>
      <c r="B336" s="76">
        <v>640</v>
      </c>
      <c r="C336" s="109" t="s">
        <v>161</v>
      </c>
      <c r="D336" s="1"/>
      <c r="E336" s="269"/>
      <c r="F336" s="299"/>
      <c r="G336" s="634"/>
      <c r="H336" s="646"/>
      <c r="I336" s="1"/>
      <c r="J336" s="1"/>
      <c r="K336" s="1"/>
      <c r="L336" s="1"/>
      <c r="M336" s="1"/>
      <c r="N336" s="1"/>
      <c r="O336" s="1"/>
      <c r="P336" s="1"/>
      <c r="Q336" s="383"/>
      <c r="R336" s="730"/>
      <c r="S336" s="742"/>
      <c r="T336" s="742"/>
      <c r="U336" s="742"/>
    </row>
    <row r="337" spans="1:40" ht="12" customHeight="1" x14ac:dyDescent="0.2">
      <c r="A337" s="40"/>
      <c r="B337" s="83"/>
      <c r="C337" s="111"/>
      <c r="D337" s="1"/>
      <c r="E337" s="212"/>
      <c r="F337" s="453"/>
      <c r="G337" s="474"/>
      <c r="H337" s="454"/>
      <c r="I337" s="1"/>
      <c r="J337" s="1"/>
      <c r="K337" s="1"/>
      <c r="L337" s="1"/>
      <c r="M337" s="1"/>
      <c r="N337" s="1"/>
      <c r="O337" s="1"/>
      <c r="P337" s="1"/>
      <c r="Q337" s="382"/>
      <c r="R337" s="730"/>
      <c r="S337" s="742"/>
      <c r="T337" s="742"/>
      <c r="U337" s="742"/>
    </row>
    <row r="338" spans="1:40" ht="12" customHeight="1" thickBot="1" x14ac:dyDescent="0.35">
      <c r="A338" s="74"/>
      <c r="B338" s="183">
        <v>64202</v>
      </c>
      <c r="C338" s="168" t="s">
        <v>153</v>
      </c>
      <c r="D338" s="1"/>
      <c r="E338" s="215"/>
      <c r="F338" s="626"/>
      <c r="G338" s="665">
        <v>0</v>
      </c>
      <c r="H338" s="643">
        <v>0</v>
      </c>
      <c r="I338" s="1"/>
      <c r="J338" s="1"/>
      <c r="K338" s="1"/>
      <c r="L338" s="1"/>
      <c r="M338" s="1"/>
      <c r="N338" s="1"/>
      <c r="O338" s="1"/>
      <c r="P338" s="1"/>
      <c r="Q338" s="394">
        <v>0</v>
      </c>
      <c r="R338" s="731">
        <v>0</v>
      </c>
      <c r="S338" s="742">
        <v>0</v>
      </c>
      <c r="T338" s="742">
        <v>0</v>
      </c>
      <c r="U338" s="742">
        <v>0</v>
      </c>
      <c r="V338" s="264"/>
      <c r="W338" s="264"/>
      <c r="X338" s="264"/>
      <c r="Y338" s="264"/>
      <c r="Z338" s="264"/>
      <c r="AA338" s="264"/>
      <c r="AB338" s="264"/>
      <c r="AC338" s="264"/>
      <c r="AD338" s="264"/>
      <c r="AE338" s="264"/>
      <c r="AF338" s="264"/>
      <c r="AG338" s="264"/>
      <c r="AH338" s="264"/>
      <c r="AI338" s="264"/>
      <c r="AJ338" s="264"/>
      <c r="AK338" s="264"/>
      <c r="AL338" s="264"/>
      <c r="AM338" s="264"/>
      <c r="AN338" s="264"/>
    </row>
    <row r="339" spans="1:40" s="244" customFormat="1" ht="12" customHeight="1" thickBot="1" x14ac:dyDescent="0.3">
      <c r="A339" s="256" t="s">
        <v>13</v>
      </c>
      <c r="B339" s="252"/>
      <c r="C339" s="253"/>
      <c r="D339" s="255">
        <f t="shared" ref="D339" si="40">D340+D343</f>
        <v>0</v>
      </c>
      <c r="E339" s="247"/>
      <c r="F339" s="303"/>
      <c r="G339" s="667">
        <v>1860.05</v>
      </c>
      <c r="H339" s="410">
        <v>1600</v>
      </c>
      <c r="I339" s="347"/>
      <c r="J339" s="347"/>
      <c r="K339" s="347"/>
      <c r="L339" s="347"/>
      <c r="M339" s="347"/>
      <c r="N339" s="347"/>
      <c r="O339" s="347"/>
      <c r="P339" s="347"/>
      <c r="Q339" s="385">
        <v>1237.5</v>
      </c>
      <c r="R339" s="723">
        <v>1700</v>
      </c>
      <c r="S339" s="744"/>
      <c r="T339" s="744"/>
      <c r="U339" s="744"/>
      <c r="V339" s="264"/>
      <c r="W339" s="264"/>
      <c r="X339" s="264"/>
      <c r="Y339" s="264"/>
      <c r="Z339" s="264"/>
      <c r="AA339" s="264"/>
      <c r="AB339" s="264"/>
      <c r="AC339" s="264"/>
      <c r="AD339" s="264"/>
      <c r="AE339" s="264"/>
      <c r="AF339" s="264"/>
      <c r="AG339" s="264"/>
      <c r="AH339" s="264"/>
      <c r="AI339" s="264"/>
      <c r="AJ339" s="264"/>
      <c r="AK339" s="264"/>
      <c r="AL339" s="264"/>
      <c r="AM339" s="264"/>
      <c r="AN339" s="264"/>
    </row>
    <row r="340" spans="1:40" ht="12" customHeight="1" thickBot="1" x14ac:dyDescent="0.3">
      <c r="A340" s="73"/>
      <c r="B340" s="96">
        <v>630</v>
      </c>
      <c r="C340" s="127" t="s">
        <v>3</v>
      </c>
      <c r="D340" s="1"/>
      <c r="E340" s="269"/>
      <c r="F340" s="299"/>
      <c r="G340" s="634"/>
      <c r="H340" s="646"/>
      <c r="I340" s="1"/>
      <c r="J340" s="1"/>
      <c r="K340" s="1"/>
      <c r="L340" s="1"/>
      <c r="M340" s="1"/>
      <c r="N340" s="1"/>
      <c r="O340" s="1"/>
      <c r="P340" s="1"/>
      <c r="Q340" s="383"/>
      <c r="R340" s="715"/>
      <c r="S340" s="742"/>
      <c r="T340" s="742"/>
      <c r="U340" s="742"/>
    </row>
    <row r="341" spans="1:40" ht="12" customHeight="1" x14ac:dyDescent="0.25">
      <c r="A341" s="72"/>
      <c r="B341" s="91"/>
      <c r="C341" s="128"/>
      <c r="D341" s="1"/>
      <c r="E341" s="212"/>
      <c r="F341" s="453"/>
      <c r="G341" s="474"/>
      <c r="H341" s="454"/>
      <c r="I341" s="1"/>
      <c r="J341" s="1"/>
      <c r="K341" s="1"/>
      <c r="L341" s="1"/>
      <c r="M341" s="1"/>
      <c r="N341" s="1"/>
      <c r="O341" s="1"/>
      <c r="P341" s="1"/>
      <c r="Q341" s="382"/>
      <c r="R341" s="730"/>
      <c r="S341" s="742"/>
      <c r="T341" s="742"/>
      <c r="U341" s="742"/>
    </row>
    <row r="342" spans="1:40" ht="12" customHeight="1" outlineLevel="1" thickBot="1" x14ac:dyDescent="0.25">
      <c r="A342" s="97" t="s">
        <v>185</v>
      </c>
      <c r="B342" s="92">
        <v>633016</v>
      </c>
      <c r="C342" s="114" t="s">
        <v>154</v>
      </c>
      <c r="D342" s="1"/>
      <c r="E342" s="215"/>
      <c r="F342" s="626"/>
      <c r="G342" s="633">
        <v>1010.05</v>
      </c>
      <c r="H342" s="643">
        <v>1100</v>
      </c>
      <c r="I342" s="1"/>
      <c r="J342" s="1"/>
      <c r="K342" s="1"/>
      <c r="L342" s="1"/>
      <c r="M342" s="1"/>
      <c r="N342" s="1"/>
      <c r="O342" s="1"/>
      <c r="P342" s="1"/>
      <c r="Q342" s="394">
        <v>1037.5</v>
      </c>
      <c r="R342" s="731">
        <v>1100</v>
      </c>
      <c r="S342" s="742">
        <v>1200</v>
      </c>
      <c r="T342" s="742">
        <v>1200</v>
      </c>
      <c r="U342" s="742">
        <v>1200</v>
      </c>
    </row>
    <row r="343" spans="1:40" ht="12" customHeight="1" outlineLevel="1" thickBot="1" x14ac:dyDescent="0.3">
      <c r="A343" s="99"/>
      <c r="B343" s="80">
        <v>640</v>
      </c>
      <c r="C343" s="109" t="s">
        <v>161</v>
      </c>
      <c r="D343" s="1"/>
      <c r="E343" s="269"/>
      <c r="F343" s="299"/>
      <c r="G343" s="634"/>
      <c r="H343" s="644"/>
      <c r="I343" s="1"/>
      <c r="J343" s="1"/>
      <c r="K343" s="1"/>
      <c r="L343" s="1"/>
      <c r="M343" s="1"/>
      <c r="N343" s="1"/>
      <c r="O343" s="1"/>
      <c r="P343" s="1"/>
      <c r="Q343" s="396"/>
      <c r="R343" s="730"/>
      <c r="S343" s="742"/>
      <c r="T343" s="742"/>
      <c r="U343" s="742"/>
    </row>
    <row r="344" spans="1:40" ht="12" customHeight="1" outlineLevel="1" x14ac:dyDescent="0.2">
      <c r="A344" s="98"/>
      <c r="B344" s="78"/>
      <c r="C344" s="111"/>
      <c r="D344" s="1"/>
      <c r="E344" s="212"/>
      <c r="F344" s="453"/>
      <c r="G344" s="474"/>
      <c r="H344" s="454"/>
      <c r="I344" s="1"/>
      <c r="J344" s="1"/>
      <c r="K344" s="1"/>
      <c r="L344" s="1"/>
      <c r="M344" s="1"/>
      <c r="N344" s="1"/>
      <c r="O344" s="1"/>
      <c r="P344" s="1"/>
      <c r="Q344" s="397"/>
      <c r="R344" s="730"/>
      <c r="S344" s="742"/>
      <c r="T344" s="742"/>
      <c r="U344" s="742"/>
    </row>
    <row r="345" spans="1:40" ht="12" customHeight="1" outlineLevel="1" x14ac:dyDescent="0.2">
      <c r="A345" s="41" t="s">
        <v>186</v>
      </c>
      <c r="B345" s="38">
        <v>642014</v>
      </c>
      <c r="C345" s="108" t="s">
        <v>108</v>
      </c>
      <c r="D345" s="1"/>
      <c r="E345" s="210"/>
      <c r="F345" s="386"/>
      <c r="G345" s="663">
        <v>700</v>
      </c>
      <c r="H345" s="642">
        <v>300</v>
      </c>
      <c r="I345" s="1"/>
      <c r="J345" s="1"/>
      <c r="K345" s="1"/>
      <c r="L345" s="1"/>
      <c r="M345" s="1"/>
      <c r="N345" s="1"/>
      <c r="O345" s="1"/>
      <c r="P345" s="1"/>
      <c r="Q345" s="395">
        <v>200</v>
      </c>
      <c r="R345" s="719">
        <v>400</v>
      </c>
      <c r="S345" s="742">
        <v>600</v>
      </c>
      <c r="T345" s="742">
        <v>600</v>
      </c>
      <c r="U345" s="742">
        <v>600</v>
      </c>
    </row>
    <row r="346" spans="1:40" ht="12" customHeight="1" outlineLevel="1" x14ac:dyDescent="0.2">
      <c r="A346" s="75" t="s">
        <v>217</v>
      </c>
      <c r="B346" s="92">
        <v>642014</v>
      </c>
      <c r="C346" s="114" t="s">
        <v>218</v>
      </c>
      <c r="D346" s="1"/>
      <c r="E346" s="210"/>
      <c r="F346" s="386"/>
      <c r="G346" s="663">
        <v>150</v>
      </c>
      <c r="H346" s="642">
        <v>200</v>
      </c>
      <c r="I346" s="1"/>
      <c r="J346" s="1"/>
      <c r="K346" s="1"/>
      <c r="L346" s="1"/>
      <c r="M346" s="1"/>
      <c r="N346" s="1"/>
      <c r="O346" s="1"/>
      <c r="P346" s="1"/>
      <c r="Q346" s="395">
        <v>0</v>
      </c>
      <c r="R346" s="719">
        <v>200</v>
      </c>
      <c r="S346" s="742">
        <v>200</v>
      </c>
      <c r="T346" s="742">
        <v>200</v>
      </c>
      <c r="U346" s="742">
        <v>200</v>
      </c>
    </row>
    <row r="347" spans="1:40" ht="12" customHeight="1" outlineLevel="1" thickBot="1" x14ac:dyDescent="0.3">
      <c r="A347" s="205"/>
      <c r="B347" s="79"/>
      <c r="C347" s="131"/>
      <c r="D347" s="1"/>
      <c r="E347" s="215"/>
      <c r="F347" s="626"/>
      <c r="G347" s="633"/>
      <c r="H347" s="643"/>
      <c r="I347" s="1"/>
      <c r="J347" s="1"/>
      <c r="K347" s="1"/>
      <c r="L347" s="1"/>
      <c r="M347" s="1"/>
      <c r="N347" s="1"/>
      <c r="O347" s="1"/>
      <c r="P347" s="1"/>
      <c r="Q347" s="459"/>
      <c r="R347" s="732"/>
      <c r="S347" s="742"/>
      <c r="T347" s="742"/>
      <c r="U347" s="742"/>
      <c r="V347" s="264"/>
      <c r="W347" s="264"/>
      <c r="X347" s="264"/>
      <c r="Y347" s="264"/>
      <c r="Z347" s="264"/>
      <c r="AA347" s="264"/>
      <c r="AB347" s="264"/>
      <c r="AC347" s="264"/>
      <c r="AD347" s="264"/>
      <c r="AE347" s="264"/>
      <c r="AF347" s="264"/>
      <c r="AG347" s="264"/>
      <c r="AH347" s="264"/>
      <c r="AI347" s="264"/>
      <c r="AJ347" s="264"/>
      <c r="AK347" s="264"/>
      <c r="AL347" s="264"/>
      <c r="AM347" s="264"/>
      <c r="AN347" s="264"/>
    </row>
    <row r="348" spans="1:40" s="261" customFormat="1" ht="16.5" customHeight="1" thickBot="1" x14ac:dyDescent="0.4">
      <c r="A348" s="257" t="s">
        <v>15</v>
      </c>
      <c r="B348" s="258"/>
      <c r="C348" s="259"/>
      <c r="D348" s="260" t="e">
        <f>D9+D132+D137+D154+D176+D207+D220+D301+D339</f>
        <v>#REF!</v>
      </c>
      <c r="E348" s="262"/>
      <c r="F348" s="307"/>
      <c r="G348" s="311">
        <v>179211.5</v>
      </c>
      <c r="H348" s="657">
        <v>212316</v>
      </c>
      <c r="I348" s="353"/>
      <c r="J348" s="353"/>
      <c r="K348" s="353"/>
      <c r="L348" s="353"/>
      <c r="M348" s="353"/>
      <c r="N348" s="353"/>
      <c r="O348" s="353"/>
      <c r="P348" s="353"/>
      <c r="Q348" s="458">
        <v>200287.27</v>
      </c>
      <c r="R348" s="734">
        <v>220936</v>
      </c>
      <c r="S348" s="746">
        <f>SUM(S11:S347)</f>
        <v>229248</v>
      </c>
      <c r="T348" s="746">
        <f>SUM(T11:T347)</f>
        <v>232248</v>
      </c>
      <c r="U348" s="746">
        <f>SUM(U11:U347)</f>
        <v>234248</v>
      </c>
      <c r="V348" s="266"/>
      <c r="W348" s="266"/>
      <c r="X348" s="266"/>
      <c r="Y348" s="266"/>
      <c r="Z348" s="266"/>
      <c r="AA348" s="266"/>
      <c r="AB348" s="266"/>
      <c r="AC348" s="266"/>
      <c r="AD348" s="266"/>
      <c r="AE348" s="266"/>
      <c r="AF348" s="266"/>
      <c r="AG348" s="266"/>
      <c r="AH348" s="266"/>
      <c r="AI348" s="266"/>
      <c r="AJ348" s="266"/>
      <c r="AK348" s="266"/>
      <c r="AL348" s="266"/>
      <c r="AM348" s="266"/>
      <c r="AN348" s="266"/>
    </row>
    <row r="349" spans="1:40" s="35" customFormat="1" ht="16.5" customHeight="1" x14ac:dyDescent="0.35">
      <c r="A349" s="49"/>
      <c r="B349" s="50"/>
      <c r="C349" s="51"/>
      <c r="S349" s="701"/>
      <c r="T349" s="701"/>
      <c r="U349" s="701"/>
    </row>
    <row r="350" spans="1:40" hidden="1" x14ac:dyDescent="0.2">
      <c r="S350" s="700"/>
      <c r="T350" s="700"/>
      <c r="U350" s="700"/>
    </row>
    <row r="351" spans="1:40" ht="12.5" hidden="1" x14ac:dyDescent="0.25">
      <c r="C351" s="14">
        <f>PMT(3.8%/12,144,10000000,0,0)</f>
        <v>-86584.975452430488</v>
      </c>
      <c r="S351" s="700"/>
      <c r="T351" s="700"/>
      <c r="U351" s="700"/>
    </row>
    <row r="352" spans="1:40" hidden="1" x14ac:dyDescent="0.2">
      <c r="B352" s="12" t="s">
        <v>31</v>
      </c>
      <c r="C352" s="15">
        <f>+C351*-144</f>
        <v>12468236.465149991</v>
      </c>
      <c r="S352" s="700"/>
      <c r="T352" s="700"/>
      <c r="U352" s="700"/>
    </row>
    <row r="353" spans="2:21" hidden="1" x14ac:dyDescent="0.2">
      <c r="B353" s="12" t="s">
        <v>30</v>
      </c>
      <c r="C353" s="16">
        <f>+C351*-12</f>
        <v>1039019.7054291659</v>
      </c>
      <c r="S353" s="700"/>
      <c r="T353" s="700"/>
      <c r="U353" s="700"/>
    </row>
    <row r="354" spans="2:21" hidden="1" x14ac:dyDescent="0.2">
      <c r="B354" s="12" t="s">
        <v>32</v>
      </c>
      <c r="C354" s="16" t="e">
        <f>+#REF!</f>
        <v>#REF!</v>
      </c>
      <c r="S354" s="700"/>
      <c r="T354" s="700"/>
      <c r="U354" s="700"/>
    </row>
    <row r="355" spans="2:21" ht="14.25" hidden="1" customHeight="1" x14ac:dyDescent="0.2">
      <c r="B355" s="12" t="s">
        <v>33</v>
      </c>
      <c r="C355" s="16" t="e">
        <f>+C354*12</f>
        <v>#REF!</v>
      </c>
      <c r="S355" s="700"/>
      <c r="T355" s="700"/>
      <c r="U355" s="700"/>
    </row>
    <row r="356" spans="2:21" ht="16.5" hidden="1" customHeight="1" x14ac:dyDescent="0.2">
      <c r="B356" s="12" t="s">
        <v>34</v>
      </c>
      <c r="C356" s="16">
        <v>69444.44</v>
      </c>
      <c r="S356" s="700"/>
      <c r="T356" s="700"/>
      <c r="U356" s="700"/>
    </row>
    <row r="357" spans="2:21" ht="11.25" hidden="1" customHeight="1" thickTop="1" x14ac:dyDescent="0.2">
      <c r="B357" s="12" t="s">
        <v>35</v>
      </c>
      <c r="C357" s="16">
        <f>+C356*12</f>
        <v>833333.28</v>
      </c>
      <c r="S357" s="700"/>
      <c r="T357" s="700"/>
      <c r="U357" s="700"/>
    </row>
    <row r="358" spans="2:21" ht="10.5" hidden="1" x14ac:dyDescent="0.25">
      <c r="B358" s="17"/>
      <c r="C358" s="3"/>
      <c r="S358" s="700"/>
      <c r="T358" s="700"/>
      <c r="U358" s="700"/>
    </row>
    <row r="359" spans="2:21" ht="11" hidden="1" thickTop="1" x14ac:dyDescent="0.25">
      <c r="B359" s="18" t="s">
        <v>42</v>
      </c>
      <c r="C359" s="19"/>
      <c r="S359" s="700"/>
      <c r="T359" s="700"/>
      <c r="U359" s="700"/>
    </row>
    <row r="360" spans="2:21" ht="15.5" hidden="1" x14ac:dyDescent="0.35">
      <c r="B360" s="20" t="s">
        <v>38</v>
      </c>
      <c r="C360" s="21">
        <f>PMT(4%/12,156,15000000,0,0)</f>
        <v>-123467.42335591247</v>
      </c>
      <c r="S360" s="700"/>
      <c r="T360" s="700"/>
      <c r="U360" s="700"/>
    </row>
    <row r="361" spans="2:21" ht="15.5" hidden="1" x14ac:dyDescent="0.35">
      <c r="B361" s="20" t="s">
        <v>39</v>
      </c>
      <c r="C361" s="22">
        <f>(+C360*12)*-1</f>
        <v>1481609.0802709498</v>
      </c>
      <c r="S361" s="700"/>
      <c r="T361" s="700"/>
      <c r="U361" s="700"/>
    </row>
    <row r="362" spans="2:21" ht="15.5" hidden="1" x14ac:dyDescent="0.35">
      <c r="B362" s="20" t="s">
        <v>40</v>
      </c>
      <c r="C362" s="22">
        <f>+C361-C363</f>
        <v>231609.08027094975</v>
      </c>
      <c r="S362" s="700"/>
      <c r="T362" s="700"/>
      <c r="U362" s="700"/>
    </row>
    <row r="363" spans="2:21" ht="16" hidden="1" thickBot="1" x14ac:dyDescent="0.4">
      <c r="B363" s="23" t="s">
        <v>41</v>
      </c>
      <c r="C363" s="24">
        <f>+((15000000/144)*12)</f>
        <v>1250000</v>
      </c>
      <c r="S363" s="700"/>
      <c r="T363" s="700"/>
      <c r="U363" s="700"/>
    </row>
    <row r="364" spans="2:21" x14ac:dyDescent="0.2">
      <c r="B364" s="3"/>
      <c r="C364" s="3"/>
      <c r="S364" s="700"/>
      <c r="T364" s="700"/>
      <c r="U364" s="700"/>
    </row>
    <row r="365" spans="2:21" x14ac:dyDescent="0.2">
      <c r="B365" s="3"/>
      <c r="C365" s="3"/>
      <c r="S365" s="700"/>
      <c r="T365" s="700"/>
      <c r="U365" s="700"/>
    </row>
    <row r="366" spans="2:21" x14ac:dyDescent="0.2">
      <c r="B366" s="3"/>
      <c r="C366" s="3"/>
      <c r="S366" s="700"/>
      <c r="T366" s="700"/>
      <c r="U366" s="700"/>
    </row>
    <row r="367" spans="2:21" hidden="1" x14ac:dyDescent="0.2">
      <c r="B367" s="3"/>
      <c r="C367" s="3"/>
      <c r="S367" s="700"/>
      <c r="T367" s="700"/>
      <c r="U367" s="700"/>
    </row>
    <row r="368" spans="2:21" x14ac:dyDescent="0.2">
      <c r="B368" s="3"/>
      <c r="C368" s="3"/>
      <c r="S368" s="700"/>
      <c r="T368" s="700"/>
      <c r="U368" s="700"/>
    </row>
    <row r="369" spans="1:21" x14ac:dyDescent="0.2">
      <c r="B369" s="3"/>
      <c r="C369" s="3"/>
      <c r="S369" s="700"/>
      <c r="T369" s="700"/>
      <c r="U369" s="700"/>
    </row>
    <row r="370" spans="1:21" x14ac:dyDescent="0.2">
      <c r="B370" s="3"/>
      <c r="C370" s="3"/>
      <c r="S370" s="700"/>
      <c r="T370" s="700"/>
      <c r="U370" s="700"/>
    </row>
    <row r="371" spans="1:21" x14ac:dyDescent="0.2">
      <c r="B371" s="3"/>
      <c r="C371" s="3"/>
      <c r="S371" s="700"/>
      <c r="T371" s="700"/>
      <c r="U371" s="700"/>
    </row>
    <row r="372" spans="1:21" ht="13" hidden="1" x14ac:dyDescent="0.3">
      <c r="A372" s="25"/>
      <c r="B372" s="3"/>
      <c r="C372" s="3"/>
      <c r="S372" s="700"/>
      <c r="T372" s="700"/>
      <c r="U372" s="700"/>
    </row>
    <row r="373" spans="1:21" x14ac:dyDescent="0.2">
      <c r="S373" s="700"/>
      <c r="T373" s="700"/>
      <c r="U373" s="700"/>
    </row>
    <row r="374" spans="1:21" x14ac:dyDescent="0.2">
      <c r="S374" s="700"/>
      <c r="T374" s="700"/>
      <c r="U374" s="700"/>
    </row>
    <row r="375" spans="1:21" x14ac:dyDescent="0.2">
      <c r="S375" s="700"/>
      <c r="T375" s="700"/>
      <c r="U375" s="700"/>
    </row>
    <row r="376" spans="1:21" x14ac:dyDescent="0.2">
      <c r="S376" s="700"/>
      <c r="T376" s="700"/>
      <c r="U376" s="700"/>
    </row>
    <row r="377" spans="1:21" hidden="1" x14ac:dyDescent="0.2">
      <c r="S377" s="700"/>
      <c r="T377" s="700"/>
      <c r="U377" s="700"/>
    </row>
    <row r="378" spans="1:21" x14ac:dyDescent="0.2">
      <c r="S378" s="700"/>
      <c r="T378" s="700"/>
      <c r="U378" s="700"/>
    </row>
    <row r="379" spans="1:21" x14ac:dyDescent="0.2">
      <c r="S379" s="700"/>
      <c r="T379" s="700"/>
      <c r="U379" s="700"/>
    </row>
    <row r="380" spans="1:21" x14ac:dyDescent="0.2">
      <c r="S380" s="700"/>
      <c r="T380" s="700"/>
      <c r="U380" s="700"/>
    </row>
    <row r="381" spans="1:21" x14ac:dyDescent="0.2">
      <c r="S381" s="700"/>
      <c r="T381" s="700"/>
      <c r="U381" s="700"/>
    </row>
    <row r="382" spans="1:21" hidden="1" x14ac:dyDescent="0.2">
      <c r="S382" s="700"/>
      <c r="T382" s="700"/>
      <c r="U382" s="700"/>
    </row>
    <row r="383" spans="1:21" hidden="1" x14ac:dyDescent="0.2">
      <c r="S383" s="700"/>
      <c r="T383" s="700"/>
      <c r="U383" s="700"/>
    </row>
    <row r="384" spans="1:21" x14ac:dyDescent="0.2">
      <c r="S384" s="700"/>
      <c r="T384" s="700"/>
      <c r="U384" s="700"/>
    </row>
    <row r="385" spans="2:21" x14ac:dyDescent="0.2">
      <c r="S385" s="700"/>
      <c r="T385" s="700"/>
      <c r="U385" s="700"/>
    </row>
    <row r="386" spans="2:21" x14ac:dyDescent="0.2">
      <c r="S386" s="700"/>
      <c r="T386" s="700"/>
      <c r="U386" s="700"/>
    </row>
    <row r="387" spans="2:21" x14ac:dyDescent="0.2">
      <c r="S387" s="700"/>
      <c r="T387" s="700"/>
      <c r="U387" s="700"/>
    </row>
    <row r="388" spans="2:21" x14ac:dyDescent="0.2">
      <c r="S388" s="700"/>
      <c r="T388" s="700"/>
      <c r="U388" s="700"/>
    </row>
    <row r="389" spans="2:21" x14ac:dyDescent="0.2">
      <c r="S389" s="700"/>
      <c r="T389" s="700"/>
      <c r="U389" s="700"/>
    </row>
    <row r="390" spans="2:21" x14ac:dyDescent="0.2">
      <c r="S390" s="700"/>
      <c r="T390" s="700"/>
      <c r="U390" s="700"/>
    </row>
    <row r="391" spans="2:21" x14ac:dyDescent="0.2">
      <c r="S391" s="700"/>
      <c r="T391" s="700"/>
      <c r="U391" s="700"/>
    </row>
    <row r="392" spans="2:21" hidden="1" x14ac:dyDescent="0.2">
      <c r="S392" s="700"/>
      <c r="T392" s="700"/>
      <c r="U392" s="700"/>
    </row>
    <row r="393" spans="2:21" hidden="1" x14ac:dyDescent="0.2">
      <c r="S393" s="700"/>
      <c r="T393" s="700"/>
      <c r="U393" s="700"/>
    </row>
    <row r="394" spans="2:21" x14ac:dyDescent="0.2">
      <c r="S394" s="700"/>
      <c r="T394" s="700"/>
      <c r="U394" s="700"/>
    </row>
    <row r="395" spans="2:21" x14ac:dyDescent="0.2">
      <c r="S395" s="700"/>
      <c r="T395" s="700"/>
      <c r="U395" s="700"/>
    </row>
    <row r="396" spans="2:21" x14ac:dyDescent="0.2">
      <c r="B396" s="3"/>
      <c r="C396" s="3"/>
      <c r="S396" s="700"/>
      <c r="T396" s="700"/>
      <c r="U396" s="700"/>
    </row>
    <row r="397" spans="2:21" x14ac:dyDescent="0.2">
      <c r="B397" s="3"/>
      <c r="C397" s="3"/>
      <c r="S397" s="700"/>
      <c r="T397" s="700"/>
      <c r="U397" s="700"/>
    </row>
    <row r="398" spans="2:21" x14ac:dyDescent="0.2">
      <c r="B398" s="3"/>
      <c r="C398" s="3"/>
      <c r="S398" s="700"/>
      <c r="T398" s="700"/>
      <c r="U398" s="700"/>
    </row>
    <row r="399" spans="2:21" x14ac:dyDescent="0.2">
      <c r="B399" s="3"/>
      <c r="C399" s="3"/>
      <c r="S399" s="700"/>
      <c r="T399" s="700"/>
      <c r="U399" s="700"/>
    </row>
    <row r="400" spans="2:21" x14ac:dyDescent="0.2">
      <c r="B400" s="3"/>
      <c r="C400" s="3"/>
      <c r="S400" s="700"/>
      <c r="T400" s="700"/>
      <c r="U400" s="700"/>
    </row>
    <row r="401" spans="2:21" x14ac:dyDescent="0.2">
      <c r="B401" s="3"/>
      <c r="C401" s="3"/>
      <c r="S401" s="700"/>
      <c r="T401" s="700"/>
      <c r="U401" s="700"/>
    </row>
    <row r="402" spans="2:21" x14ac:dyDescent="0.2">
      <c r="B402" s="3"/>
      <c r="C402" s="3"/>
      <c r="S402" s="700"/>
      <c r="T402" s="700"/>
      <c r="U402" s="700"/>
    </row>
    <row r="403" spans="2:21" x14ac:dyDescent="0.2">
      <c r="B403" s="3"/>
      <c r="C403" s="3"/>
      <c r="S403" s="700"/>
      <c r="T403" s="700"/>
      <c r="U403" s="700"/>
    </row>
    <row r="404" spans="2:21" x14ac:dyDescent="0.2">
      <c r="B404" s="3"/>
      <c r="C404" s="3"/>
    </row>
    <row r="405" spans="2:21" x14ac:dyDescent="0.2">
      <c r="B405" s="3"/>
      <c r="C405" s="3"/>
    </row>
    <row r="406" spans="2:21" hidden="1" x14ac:dyDescent="0.2">
      <c r="B406" s="3"/>
      <c r="C406" s="3"/>
    </row>
    <row r="407" spans="2:21" hidden="1" x14ac:dyDescent="0.2">
      <c r="B407" s="3"/>
      <c r="C407" s="3"/>
    </row>
    <row r="408" spans="2:21" x14ac:dyDescent="0.2">
      <c r="B408" s="3"/>
      <c r="C408" s="3"/>
    </row>
    <row r="409" spans="2:21" x14ac:dyDescent="0.2">
      <c r="B409" s="3"/>
      <c r="C409" s="3"/>
    </row>
    <row r="410" spans="2:21" x14ac:dyDescent="0.2">
      <c r="B410" s="3"/>
      <c r="C410" s="3"/>
    </row>
    <row r="411" spans="2:21" x14ac:dyDescent="0.2">
      <c r="B411" s="3"/>
      <c r="C411" s="3"/>
    </row>
    <row r="412" spans="2:21" x14ac:dyDescent="0.2">
      <c r="B412" s="3"/>
      <c r="C412" s="3"/>
    </row>
    <row r="413" spans="2:21" x14ac:dyDescent="0.2">
      <c r="B413" s="3"/>
      <c r="C413" s="3"/>
    </row>
    <row r="414" spans="2:21" x14ac:dyDescent="0.2">
      <c r="B414" s="3"/>
      <c r="C414" s="3"/>
    </row>
    <row r="415" spans="2:21" x14ac:dyDescent="0.2">
      <c r="B415" s="3"/>
      <c r="C415" s="3"/>
    </row>
    <row r="416" spans="2:21" x14ac:dyDescent="0.2">
      <c r="B416" s="3"/>
      <c r="C416" s="3"/>
    </row>
    <row r="417" spans="2:3" x14ac:dyDescent="0.2">
      <c r="B417" s="3"/>
      <c r="C417" s="3"/>
    </row>
    <row r="418" spans="2:3" x14ac:dyDescent="0.2">
      <c r="B418" s="3"/>
      <c r="C418" s="3"/>
    </row>
    <row r="419" spans="2:3" x14ac:dyDescent="0.2">
      <c r="B419" s="3"/>
      <c r="C419" s="3"/>
    </row>
    <row r="420" spans="2:3" x14ac:dyDescent="0.2">
      <c r="B420" s="3"/>
      <c r="C420" s="3"/>
    </row>
    <row r="421" spans="2:3" x14ac:dyDescent="0.2">
      <c r="B421" s="3"/>
      <c r="C421" s="3"/>
    </row>
    <row r="422" spans="2:3" x14ac:dyDescent="0.2">
      <c r="B422" s="3"/>
      <c r="C422" s="3"/>
    </row>
    <row r="423" spans="2:3" x14ac:dyDescent="0.2">
      <c r="B423" s="3"/>
      <c r="C423" s="3"/>
    </row>
    <row r="424" spans="2:3" x14ac:dyDescent="0.2">
      <c r="B424" s="3"/>
      <c r="C424" s="3"/>
    </row>
    <row r="425" spans="2:3" x14ac:dyDescent="0.2">
      <c r="B425" s="3"/>
      <c r="C425" s="3"/>
    </row>
    <row r="426" spans="2:3" ht="19.5" customHeight="1" x14ac:dyDescent="0.2">
      <c r="B426" s="3"/>
      <c r="C426" s="3"/>
    </row>
    <row r="427" spans="2:3" x14ac:dyDescent="0.2">
      <c r="B427" s="3"/>
      <c r="C427" s="3"/>
    </row>
    <row r="432" spans="2:3" ht="17.25" customHeight="1" x14ac:dyDescent="0.2"/>
  </sheetData>
  <dataConsolidate>
    <dataRefs count="2">
      <dataRef ref="A56:J64" sheet="bežne výdavky"/>
      <dataRef ref="A332:J334" sheet="bežne výdavky"/>
    </dataRefs>
  </dataConsolidate>
  <phoneticPr fontId="0" type="noConversion"/>
  <printOptions horizontalCentered="1"/>
  <pageMargins left="0.25" right="0.25" top="0.75" bottom="0.75" header="0.3" footer="0.3"/>
  <pageSetup paperSize="9" orientation="landscape" r:id="rId1"/>
  <headerFooter alignWithMargins="0"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kapitálové výdavky</vt:lpstr>
      <vt:lpstr>bežne výdavky</vt:lpstr>
      <vt:lpstr>'bežne výdavky'!Názvy_tlače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aniko</dc:creator>
  <cp:lastModifiedBy>42191</cp:lastModifiedBy>
  <cp:lastPrinted>2019-01-28T18:42:28Z</cp:lastPrinted>
  <dcterms:created xsi:type="dcterms:W3CDTF">2015-08-18T17:54:45Z</dcterms:created>
  <dcterms:modified xsi:type="dcterms:W3CDTF">2019-02-18T15:28:17Z</dcterms:modified>
</cp:coreProperties>
</file>